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olezel\Documents\Knihovna Baťov ORG 2203\Zadávací dokumentace\0 Finální\D2_vnitřní vybavení\"/>
    </mc:Choice>
  </mc:AlternateContent>
  <xr:revisionPtr revIDLastSave="0" documentId="13_ncr:1_{E97FA4CC-53A5-4F81-8C16-69A2A079737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 D.1.1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 D.1.12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 D.1.12 Pol'!$A$1:$Y$48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G9" i="12"/>
  <c r="I9" i="12"/>
  <c r="K9" i="12"/>
  <c r="M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G37" i="12"/>
  <c r="M37" i="12" s="1"/>
  <c r="I37" i="12"/>
  <c r="I36" i="12" s="1"/>
  <c r="K37" i="12"/>
  <c r="K36" i="12" s="1"/>
  <c r="O37" i="12"/>
  <c r="O36" i="12" s="1"/>
  <c r="Q37" i="12"/>
  <c r="Q36" i="12" s="1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V36" i="12" s="1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AE47" i="12"/>
  <c r="F42" i="1" s="1"/>
  <c r="I20" i="1"/>
  <c r="I19" i="1"/>
  <c r="I18" i="1"/>
  <c r="I16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G8" i="12" l="1"/>
  <c r="I53" i="1" s="1"/>
  <c r="I55" i="1" s="1"/>
  <c r="V8" i="12"/>
  <c r="Q8" i="12"/>
  <c r="K8" i="12"/>
  <c r="O8" i="12"/>
  <c r="F39" i="1"/>
  <c r="I8" i="12"/>
  <c r="F41" i="1"/>
  <c r="M8" i="12"/>
  <c r="M36" i="12"/>
  <c r="AF47" i="12"/>
  <c r="I17" i="1" l="1"/>
  <c r="I21" i="1" s="1"/>
  <c r="G47" i="12"/>
  <c r="F43" i="1"/>
  <c r="G23" i="1" s="1"/>
  <c r="G42" i="1"/>
  <c r="I42" i="1" s="1"/>
  <c r="G41" i="1"/>
  <c r="I41" i="1" s="1"/>
  <c r="G39" i="1"/>
  <c r="G43" i="1" s="1"/>
  <c r="G25" i="1" s="1"/>
  <c r="J54" i="1"/>
  <c r="J53" i="1"/>
  <c r="I39" i="1" l="1"/>
  <c r="I43" i="1" s="1"/>
  <c r="J39" i="1" s="1"/>
  <c r="J43" i="1" s="1"/>
  <c r="J55" i="1"/>
  <c r="A27" i="1"/>
  <c r="A28" i="1" s="1"/>
  <c r="J42" i="1" l="1"/>
  <c r="J41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rjuracak</author>
  </authors>
  <commentList>
    <comment ref="S6" authorId="0" shapeId="0" xr:uid="{EE31BF3F-8AA8-48A3-80F3-83106870465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DB69540-390E-44CD-86E6-B03EDC9DB0E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<sst xmlns="http://schemas.openxmlformats.org/spreadsheetml/2006/main" count="430" uniqueCount="182">
  <si>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</si>
  <si>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</si>
  <si>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</si>
  <si>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</si>
  <si>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</si>
  <si>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</si>
  <si>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</si>
  <si>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</si>
  <si>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</si>
  <si>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</si>
  <si>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</si>
  <si>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</si>
  <si>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</si>
  <si>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</si>
  <si>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</si>
  <si>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</si>
  <si>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</si>
  <si>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</si>
  <si>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</si>
  <si>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</si>
  <si>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</si>
  <si>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</si>
  <si>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</si>
  <si>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</si>
  <si>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</si>
  <si>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</si>
  <si>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</si>
  <si>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</si>
  <si>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</si>
  <si>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</si>
  <si>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</si>
  <si>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</si>
  <si>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</si>
  <si>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</si>
  <si>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</si>
  <si>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</si>
  <si>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</si>
  <si>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</si>
  <si>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</si>
  <si>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</si>
  <si>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</si>
  <si>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</si>
  <si>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</si>
  <si>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D.1.12</t>
  </si>
  <si>
    <t>Vybavení interiéru a typové vybavení</t>
  </si>
  <si>
    <t>D.1</t>
  </si>
  <si>
    <t>Dokumentace stavebního objektu</t>
  </si>
  <si>
    <t>Objekt:</t>
  </si>
  <si>
    <t>Rozpočet:</t>
  </si>
  <si>
    <t>2022/17</t>
  </si>
  <si>
    <t>Rekonstukce Městské knihovny Otrokovice v místní částí Baťov</t>
  </si>
  <si>
    <t>Stavba</t>
  </si>
  <si>
    <t>Stavební objekt</t>
  </si>
  <si>
    <t>Celkem za stavbu</t>
  </si>
  <si>
    <t>CZK</t>
  </si>
  <si>
    <t>#POPS</t>
  </si>
  <si>
    <t>Popis stavby: 2022/17 - Rekonstukce Městské knihovny Otrokovice v místní částí Baťov</t>
  </si>
  <si>
    <t>#POPO</t>
  </si>
  <si>
    <t>Popis objektu: D.1 - Dokumentace stavebního objektu</t>
  </si>
  <si>
    <t>#POPR</t>
  </si>
  <si>
    <t>Popis rozpočtu: D.1.12 - Vybavení interiéru a typové vybavení</t>
  </si>
  <si>
    <t>Rekapitulace dílů</t>
  </si>
  <si>
    <t>Typ dílu</t>
  </si>
  <si>
    <t>1</t>
  </si>
  <si>
    <t>Vybavení interiéru - D+M viz. PD č. v. D.1.11</t>
  </si>
  <si>
    <t>770-2</t>
  </si>
  <si>
    <t>Typové vybavení - D+M viz. PD č. v. D.1.12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</si>
  <si>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</si>
  <si>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</si>
  <si>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</si>
  <si>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</si>
  <si>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</si>
  <si>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</si>
  <si>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</si>
  <si>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</si>
  <si>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</si>
  <si>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</si>
  <si>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</si>
  <si>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</si>
  <si>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</si>
  <si>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</si>
  <si>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</si>
  <si>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</si>
  <si>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</si>
  <si>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</si>
  <si>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</si>
  <si>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</si>
  <si>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</si>
  <si>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</si>
  <si>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</si>
  <si>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</si>
  <si>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</si>
  <si>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</si>
  <si>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</si>
  <si>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</si>
  <si>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</si>
  <si>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</si>
  <si>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</si>
  <si>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</t>
  </si>
  <si>
    <t>V01 –  ŠATNA  1.ČÁST</t>
  </si>
  <si>
    <t>kus</t>
  </si>
  <si>
    <t>Indiv</t>
  </si>
  <si>
    <t>Práce</t>
  </si>
  <si>
    <t>Běžná</t>
  </si>
  <si>
    <t>POL1_1</t>
  </si>
  <si>
    <t>02</t>
  </si>
  <si>
    <t>V02 –  ŠATNA 2.ČAST</t>
  </si>
  <si>
    <t>03</t>
  </si>
  <si>
    <t>V03 –  ŠATNA 3. ČÁST</t>
  </si>
  <si>
    <t>m2</t>
  </si>
  <si>
    <t>04</t>
  </si>
  <si>
    <t>V04 –  SKŘÍŇ NA ŽIDLE</t>
  </si>
  <si>
    <t>05</t>
  </si>
  <si>
    <t>V05 –  VESTAVNA POLICE 450/375/3500</t>
  </si>
  <si>
    <t>06</t>
  </si>
  <si>
    <t xml:space="preserve">V06 –  VESTAVNÁ POLICE 450/475/3500 mm </t>
  </si>
  <si>
    <t>07</t>
  </si>
  <si>
    <t>V07 –  POLICOVÁ SESTAVA 2075/450/3500 mm</t>
  </si>
  <si>
    <t>08</t>
  </si>
  <si>
    <t>V08 –  VÝPŮJČNÍ PULT - PRACOVNÍ STŮL</t>
  </si>
  <si>
    <t>09</t>
  </si>
  <si>
    <t>V09 –  ZÁSUVKOVÝ KONTEJNÉR</t>
  </si>
  <si>
    <t>10</t>
  </si>
  <si>
    <t>V10 –  VYPŮJČNÍ PULT - REGÁL</t>
  </si>
  <si>
    <t>11</t>
  </si>
  <si>
    <t>V11 –  KNIŽNÍ REGÁL 600/2000 MM</t>
  </si>
  <si>
    <t>12</t>
  </si>
  <si>
    <t xml:space="preserve">V12 –  KNIŽNÍ REGÁL 900/2000 MM </t>
  </si>
  <si>
    <t>13</t>
  </si>
  <si>
    <t>V13 + V14 –  KNŽNÍ REGÁLOVÁ ŘADA - 900/2000 MM - 6 KS V ŘADĚ</t>
  </si>
  <si>
    <t>14</t>
  </si>
  <si>
    <t>V15 + V16 + V16a–  KNIŽNÍ REGÁL 900/2000 MM + KNÍŽNÍ REGÁL 900/1100 MM + SEDACÍ REGÁL 1000/540 MM</t>
  </si>
  <si>
    <t>kpl</t>
  </si>
  <si>
    <t>15</t>
  </si>
  <si>
    <t>V17 –  SOKL 50/200 MM - ZÁKRYT POTRUBÍ</t>
  </si>
  <si>
    <t>Vlastní</t>
  </si>
  <si>
    <t>POL1_</t>
  </si>
  <si>
    <t>16</t>
  </si>
  <si>
    <t>V18 –  OBKLAD SLOUPŮ 500/500/3400 MM</t>
  </si>
  <si>
    <t>17</t>
  </si>
  <si>
    <t>V19 –  PC STŮL</t>
  </si>
  <si>
    <t>18</t>
  </si>
  <si>
    <t>V20 –  PŘIHRÁDKOVÝ REGÁL NA ČASOPISY OBOUSTRANNÝ</t>
  </si>
  <si>
    <t>19</t>
  </si>
  <si>
    <t>V21 –  HRABÁTKO 800/1800 MM, VÝŠKA 1100 MM</t>
  </si>
  <si>
    <t>20</t>
  </si>
  <si>
    <t>V22 –  DĚTSKÝ KNIŽNÍ REGÁL 900/1330 MM - 4 KS V SESTAVĚ</t>
  </si>
  <si>
    <t>21</t>
  </si>
  <si>
    <t>V23 + V24  – POLICE POD JEVIŠTĚM</t>
  </si>
  <si>
    <t>22</t>
  </si>
  <si>
    <t>V25 –  DĚTSKÝ KNÍŽNÍ REGÁL 3375/800 MM</t>
  </si>
  <si>
    <t>23</t>
  </si>
  <si>
    <t>V26 + V27 –  DĚTSKÝ SEDACÍ REGÁL</t>
  </si>
  <si>
    <t>24</t>
  </si>
  <si>
    <t>V28 –  KUCHYŇSKÁ LINKA</t>
  </si>
  <si>
    <t>25</t>
  </si>
  <si>
    <t>V29 –  PRACOVNÍ STŮL</t>
  </si>
  <si>
    <t>26</t>
  </si>
  <si>
    <t>V30 –  ZÁSUVKOVÝ KONTEJNÉR</t>
  </si>
  <si>
    <t>27</t>
  </si>
  <si>
    <t>V31 + V32 –  SKŘÍNĚ NA ŠANONY</t>
  </si>
  <si>
    <t>770-01</t>
  </si>
  <si>
    <t>Kancelářská židle</t>
  </si>
  <si>
    <t xml:space="preserve">ks    </t>
  </si>
  <si>
    <t>770-02</t>
  </si>
  <si>
    <t>Skládací konferenční židle</t>
  </si>
  <si>
    <t>770-03</t>
  </si>
  <si>
    <t>770-04</t>
  </si>
  <si>
    <t>Konferenční stolek 90x55</t>
  </si>
  <si>
    <t>770-05</t>
  </si>
  <si>
    <t>Konferenční stolek pr. 80 cm</t>
  </si>
  <si>
    <t>770-06</t>
  </si>
  <si>
    <t>Dětský taburet - molitanová stavebnice, 6 kostek</t>
  </si>
  <si>
    <t>770-07</t>
  </si>
  <si>
    <t>Sedací pytel</t>
  </si>
  <si>
    <t>770-08</t>
  </si>
  <si>
    <t>Set dvou taburetů</t>
  </si>
  <si>
    <t>770-09</t>
  </si>
  <si>
    <t>Jídelní set - stůl 80x80 + 2x židle</t>
  </si>
  <si>
    <t>SUM</t>
  </si>
  <si>
    <t>END</t>
  </si>
  <si>
    <t>Křeslo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</si>
</sst>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7" t="s">
        <v>39</v>
      </c>
      <c r="B2" s="187"/>
      <c r="C2" s="187"/>
      <c r="D2" s="187"/>
      <c r="E2" s="187"/>
      <c r="F2" s="187"/>
      <c r="G2" s="187"/>
    </row>
  </sheetData>
  <sheetProtection algorithmName="SHA-512" hashValue="kMULurW5Z/8Rci5AX6XJ3mkcFjjdZIkVfCu3rmbcDKjyrnBa3OB5Rn/cg+MSxHeE7D8+hUHt08s+gwME0ziJ3g==" saltValue="YdIlO5MC25M/2eogeZmza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8" t="s">
        <v>41</v>
      </c>
      <c r="C1" s="189"/>
      <c r="D1" s="189"/>
      <c r="E1" s="189"/>
      <c r="F1" s="189"/>
      <c r="G1" s="189"/>
      <c r="H1" s="189"/>
      <c r="I1" s="189"/>
      <c r="J1" s="190"/>
    </row>
    <row r="2" spans="1:15" ht="36" customHeight="1" x14ac:dyDescent="0.2">
      <c r="A2" s="2"/>
      <c r="B2" s="77" t="s">
        <v>22</v>
      </c>
      <c r="C2" s="78"/>
      <c r="D2" s="79" t="s">
        <v>49</v>
      </c>
      <c r="E2" s="197" t="s">
        <v>50</v>
      </c>
      <c r="F2" s="198"/>
      <c r="G2" s="198"/>
      <c r="H2" s="198"/>
      <c r="I2" s="198"/>
      <c r="J2" s="199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0" t="s">
        <v>46</v>
      </c>
      <c r="F3" s="201"/>
      <c r="G3" s="201"/>
      <c r="H3" s="201"/>
      <c r="I3" s="201"/>
      <c r="J3" s="202"/>
    </row>
    <row r="4" spans="1:15" ht="23.25" customHeight="1" x14ac:dyDescent="0.2">
      <c r="A4" s="76">
        <v>3522</v>
      </c>
      <c r="B4" s="82" t="s">
        <v>48</v>
      </c>
      <c r="C4" s="83"/>
      <c r="D4" s="84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42</v>
      </c>
      <c r="D5" s="215"/>
      <c r="E5" s="216"/>
      <c r="F5" s="216"/>
      <c r="G5" s="21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7"/>
      <c r="E6" s="218"/>
      <c r="F6" s="218"/>
      <c r="G6" s="21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9"/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4"/>
      <c r="E11" s="204"/>
      <c r="F11" s="204"/>
      <c r="G11" s="204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3"/>
      <c r="F15" s="203"/>
      <c r="G15" s="205"/>
      <c r="H15" s="205"/>
      <c r="I15" s="205" t="s">
        <v>29</v>
      </c>
      <c r="J15" s="206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194"/>
      <c r="F16" s="195"/>
      <c r="G16" s="194"/>
      <c r="H16" s="195"/>
      <c r="I16" s="194">
        <f>SUMIF(F53:F54,A16,I53:I54)+SUMIF(F53:F54,"PSU",I53:I54)</f>
        <v>0</v>
      </c>
      <c r="J16" s="196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194"/>
      <c r="F17" s="195"/>
      <c r="G17" s="194"/>
      <c r="H17" s="195"/>
      <c r="I17" s="194">
        <f>SUMIF(F53:F54,A17,I53:I54)</f>
        <v>0</v>
      </c>
      <c r="J17" s="196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194"/>
      <c r="F18" s="195"/>
      <c r="G18" s="194"/>
      <c r="H18" s="195"/>
      <c r="I18" s="194">
        <f>SUMIF(F53:F54,A18,I53:I54)</f>
        <v>0</v>
      </c>
      <c r="J18" s="196"/>
    </row>
    <row r="19" spans="1:10" ht="23.25" customHeight="1" x14ac:dyDescent="0.2">
      <c r="A19" s="143" t="s">
        <v>67</v>
      </c>
      <c r="B19" s="38" t="s">
        <v>27</v>
      </c>
      <c r="C19" s="62"/>
      <c r="D19" s="63"/>
      <c r="E19" s="194"/>
      <c r="F19" s="195"/>
      <c r="G19" s="194"/>
      <c r="H19" s="195"/>
      <c r="I19" s="194">
        <f>SUMIF(F53:F54,A19,I53:I54)</f>
        <v>0</v>
      </c>
      <c r="J19" s="196"/>
    </row>
    <row r="20" spans="1:10" ht="23.25" customHeight="1" x14ac:dyDescent="0.2">
      <c r="A20" s="143" t="s">
        <v>68</v>
      </c>
      <c r="B20" s="38" t="s">
        <v>28</v>
      </c>
      <c r="C20" s="62"/>
      <c r="D20" s="63"/>
      <c r="E20" s="194"/>
      <c r="F20" s="195"/>
      <c r="G20" s="194"/>
      <c r="H20" s="195"/>
      <c r="I20" s="194">
        <f>SUMIF(F53:F54,A20,I53:I54)</f>
        <v>0</v>
      </c>
      <c r="J20" s="196"/>
    </row>
    <row r="21" spans="1:10" ht="23.25" customHeight="1" x14ac:dyDescent="0.2">
      <c r="A21" s="2"/>
      <c r="B21" s="48" t="s">
        <v>29</v>
      </c>
      <c r="C21" s="64"/>
      <c r="D21" s="65"/>
      <c r="E21" s="207"/>
      <c r="F21" s="208"/>
      <c r="G21" s="207"/>
      <c r="H21" s="208"/>
      <c r="I21" s="207">
        <f>SUM(I16:J20)</f>
        <v>0</v>
      </c>
      <c r="J21" s="22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24">
        <f>ZakladDPHSniVypocet</f>
        <v>0</v>
      </c>
      <c r="H23" s="225"/>
      <c r="I23" s="22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22">
        <f>I23*E23/100</f>
        <v>0</v>
      </c>
      <c r="H24" s="223"/>
      <c r="I24" s="22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4">
        <f>ZakladDPHZaklVypocet</f>
        <v>0</v>
      </c>
      <c r="H25" s="225"/>
      <c r="I25" s="22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1">
        <f>I25*E25/100</f>
        <v>0</v>
      </c>
      <c r="H26" s="192"/>
      <c r="I26" s="19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193">
        <f>CenaCelkemBezDPH-(ZakladDPHSni+ZakladDPHZakl)</f>
        <v>0</v>
      </c>
      <c r="H27" s="193"/>
      <c r="I27" s="19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28">
        <f>A27</f>
        <v>0</v>
      </c>
      <c r="H28" s="228"/>
      <c r="I28" s="228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27">
        <f>ZakladDPHSni+DPHSni+ZakladDPHZakl+DPHZakl+Zaokrouhleni</f>
        <v>0</v>
      </c>
      <c r="H29" s="227"/>
      <c r="I29" s="227"/>
      <c r="J29" s="123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9"/>
      <c r="E34" s="230"/>
      <c r="G34" s="231"/>
      <c r="H34" s="232"/>
      <c r="I34" s="232"/>
      <c r="J34" s="25"/>
    </row>
    <row r="35" spans="1:10" ht="12.75" customHeight="1" x14ac:dyDescent="0.2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51</v>
      </c>
      <c r="C39" s="235"/>
      <c r="D39" s="235"/>
      <c r="E39" s="235"/>
      <c r="F39" s="100">
        <f>'D.1 D.1.12 Pol'!AE47</f>
        <v>0</v>
      </c>
      <c r="G39" s="101">
        <f>'D.1 D.1.12 Pol'!AF47</f>
        <v>0</v>
      </c>
      <c r="H39" s="102"/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5"/>
      <c r="C40" s="236" t="s">
        <v>52</v>
      </c>
      <c r="D40" s="236"/>
      <c r="E40" s="236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45</v>
      </c>
      <c r="C41" s="236" t="s">
        <v>46</v>
      </c>
      <c r="D41" s="236"/>
      <c r="E41" s="236"/>
      <c r="F41" s="106">
        <f>'D.1 D.1.12 Pol'!AE47</f>
        <v>0</v>
      </c>
      <c r="G41" s="107">
        <f>'D.1 D.1.12 Pol'!AF47</f>
        <v>0</v>
      </c>
      <c r="H41" s="107"/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">
      <c r="A42" s="88">
        <v>3</v>
      </c>
      <c r="B42" s="110" t="s">
        <v>43</v>
      </c>
      <c r="C42" s="235" t="s">
        <v>44</v>
      </c>
      <c r="D42" s="235"/>
      <c r="E42" s="235"/>
      <c r="F42" s="111">
        <f>'D.1 D.1.12 Pol'!AE47</f>
        <v>0</v>
      </c>
      <c r="G42" s="102">
        <f>'D.1 D.1.12 Pol'!AF47</f>
        <v>0</v>
      </c>
      <c r="H42" s="102"/>
      <c r="I42" s="103">
        <f>F42+G42+H42</f>
        <v>0</v>
      </c>
      <c r="J42" s="104" t="str">
        <f>IF(_xlfn.SINGLE(CenaCelkemVypocet)=0,"",I42/_xlfn.SINGLE(CenaCelkemVypocet)*100)</f>
        <v/>
      </c>
    </row>
    <row r="43" spans="1:10" ht="25.5" hidden="1" customHeight="1" x14ac:dyDescent="0.2">
      <c r="A43" s="88"/>
      <c r="B43" s="237" t="s">
        <v>53</v>
      </c>
      <c r="C43" s="238"/>
      <c r="D43" s="238"/>
      <c r="E43" s="238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24" t="s">
        <v>61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62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63</v>
      </c>
      <c r="C53" s="233" t="s">
        <v>64</v>
      </c>
      <c r="D53" s="234"/>
      <c r="E53" s="234"/>
      <c r="F53" s="139" t="s">
        <v>25</v>
      </c>
      <c r="G53" s="140"/>
      <c r="H53" s="140"/>
      <c r="I53" s="140">
        <f>'D.1 D.1.12 Pol'!G8</f>
        <v>0</v>
      </c>
      <c r="J53" s="136" t="str">
        <f>IF(I55=0,"",I53/I55*100)</f>
        <v/>
      </c>
    </row>
    <row r="54" spans="1:10" ht="36.75" customHeight="1" x14ac:dyDescent="0.2">
      <c r="A54" s="127"/>
      <c r="B54" s="132" t="s">
        <v>65</v>
      </c>
      <c r="C54" s="233" t="s">
        <v>66</v>
      </c>
      <c r="D54" s="234"/>
      <c r="E54" s="234"/>
      <c r="F54" s="139" t="s">
        <v>25</v>
      </c>
      <c r="G54" s="140"/>
      <c r="H54" s="140"/>
      <c r="I54" s="140">
        <f>'D.1 D.1.12 Pol'!G36</f>
        <v>0</v>
      </c>
      <c r="J54" s="136" t="str">
        <f>IF(I55=0,"",I54/I55*100)</f>
        <v/>
      </c>
    </row>
    <row r="55" spans="1:10" ht="25.5" customHeight="1" x14ac:dyDescent="0.2">
      <c r="A55" s="128"/>
      <c r="B55" s="133" t="s">
        <v>1</v>
      </c>
      <c r="C55" s="134"/>
      <c r="D55" s="135"/>
      <c r="E55" s="135"/>
      <c r="F55" s="141"/>
      <c r="G55" s="142"/>
      <c r="H55" s="142"/>
      <c r="I55" s="142">
        <f>SUM(I53:I54)</f>
        <v>0</v>
      </c>
      <c r="J55" s="137">
        <f>SUM(J53:J54)</f>
        <v>0</v>
      </c>
    </row>
    <row r="56" spans="1:10" x14ac:dyDescent="0.2">
      <c r="F56" s="87"/>
      <c r="G56" s="87"/>
      <c r="H56" s="87"/>
      <c r="I56" s="87"/>
      <c r="J56" s="138"/>
    </row>
    <row r="57" spans="1:10" x14ac:dyDescent="0.2">
      <c r="F57" s="87"/>
      <c r="G57" s="87"/>
      <c r="H57" s="87"/>
      <c r="I57" s="87"/>
      <c r="J57" s="138"/>
    </row>
    <row r="58" spans="1:10" x14ac:dyDescent="0.2">
      <c r="F58" s="87"/>
      <c r="G58" s="87"/>
      <c r="H58" s="87"/>
      <c r="I58" s="87"/>
      <c r="J58" s="138"/>
    </row>
  </sheetData>
  <sheetProtection algorithmName="SHA-512" hashValue="0T14eYE9i6z5UNAZxqKwMKQ96MkfucJzTQ9d4xEfWYEB7tj1dUzylW0DQS8A0SmKN6qv11fQLhzOMdycD2bFzQ==" saltValue="2BxsU/syMmoElu+YJKt/A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7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8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9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sheetProtection algorithmName="SHA-512" hashValue="7cWX8K3suLiJbTteZfIrFaX0ctwe1oFrJPTOGh7ou5cj7pamFxwwGxe4EqFElFcNgCau5uoUBaLa0+Oz/V8TOQ==" saltValue="LaZhXDLqFmSxjFoLMY9af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2B3A1-BFFC-4030-AACE-7945B6B337E5}">
  <sheetPr>
    <outlinePr summaryBelow="0"/>
  </sheetPr>
  <dimension ref="A1:BH5000"/>
  <sheetViews>
    <sheetView tabSelected="1" workbookViewId="0">
      <pane ySplit="7" topLeftCell="A26" activePane="bottomLeft" state="frozen"/>
      <selection pane="bottomLeft" activeCell="E41" sqref="E4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69</v>
      </c>
      <c r="B1" s="243"/>
      <c r="C1" s="243"/>
      <c r="D1" s="243"/>
      <c r="E1" s="243"/>
      <c r="F1" s="243"/>
      <c r="G1" s="243"/>
      <c r="AG1" t="s">
        <v>70</v>
      </c>
    </row>
    <row r="2" spans="1:60" ht="24.95" customHeight="1" x14ac:dyDescent="0.2">
      <c r="A2" s="50" t="s">
        <v>7</v>
      </c>
      <c r="B2" s="49" t="s">
        <v>49</v>
      </c>
      <c r="C2" s="244" t="s">
        <v>50</v>
      </c>
      <c r="D2" s="245"/>
      <c r="E2" s="245"/>
      <c r="F2" s="245"/>
      <c r="G2" s="246"/>
      <c r="AG2" t="s">
        <v>71</v>
      </c>
    </row>
    <row r="3" spans="1:60" ht="24.95" customHeight="1" x14ac:dyDescent="0.2">
      <c r="A3" s="50" t="s">
        <v>8</v>
      </c>
      <c r="B3" s="49" t="s">
        <v>45</v>
      </c>
      <c r="C3" s="244" t="s">
        <v>46</v>
      </c>
      <c r="D3" s="245"/>
      <c r="E3" s="245"/>
      <c r="F3" s="245"/>
      <c r="G3" s="246"/>
      <c r="AC3" s="125" t="s">
        <v>71</v>
      </c>
      <c r="AG3" t="s">
        <v>72</v>
      </c>
    </row>
    <row r="4" spans="1:60" ht="24.95" customHeight="1" x14ac:dyDescent="0.2">
      <c r="A4" s="144" t="s">
        <v>9</v>
      </c>
      <c r="B4" s="145" t="s">
        <v>43</v>
      </c>
      <c r="C4" s="247" t="s">
        <v>44</v>
      </c>
      <c r="D4" s="248"/>
      <c r="E4" s="248"/>
      <c r="F4" s="248"/>
      <c r="G4" s="249"/>
      <c r="AG4" t="s">
        <v>73</v>
      </c>
    </row>
    <row r="5" spans="1:60" x14ac:dyDescent="0.2">
      <c r="D5" s="10"/>
    </row>
    <row r="6" spans="1:60" ht="38.25" x14ac:dyDescent="0.2">
      <c r="A6" s="147" t="s">
        <v>74</v>
      </c>
      <c r="B6" s="149" t="s">
        <v>75</v>
      </c>
      <c r="C6" s="149" t="s">
        <v>76</v>
      </c>
      <c r="D6" s="148" t="s">
        <v>77</v>
      </c>
      <c r="E6" s="147" t="s">
        <v>78</v>
      </c>
      <c r="F6" s="146" t="s">
        <v>79</v>
      </c>
      <c r="G6" s="147" t="s">
        <v>29</v>
      </c>
      <c r="H6" s="150" t="s">
        <v>30</v>
      </c>
      <c r="I6" s="150" t="s">
        <v>80</v>
      </c>
      <c r="J6" s="150" t="s">
        <v>31</v>
      </c>
      <c r="K6" s="150" t="s">
        <v>81</v>
      </c>
      <c r="L6" s="150" t="s">
        <v>82</v>
      </c>
      <c r="M6" s="150" t="s">
        <v>83</v>
      </c>
      <c r="N6" s="150" t="s">
        <v>84</v>
      </c>
      <c r="O6" s="150" t="s">
        <v>85</v>
      </c>
      <c r="P6" s="150" t="s">
        <v>86</v>
      </c>
      <c r="Q6" s="150" t="s">
        <v>87</v>
      </c>
      <c r="R6" s="150" t="s">
        <v>88</v>
      </c>
      <c r="S6" s="150" t="s">
        <v>89</v>
      </c>
      <c r="T6" s="150" t="s">
        <v>90</v>
      </c>
      <c r="U6" s="150" t="s">
        <v>91</v>
      </c>
      <c r="V6" s="150" t="s">
        <v>92</v>
      </c>
      <c r="W6" s="150" t="s">
        <v>93</v>
      </c>
      <c r="X6" s="150" t="s">
        <v>94</v>
      </c>
      <c r="Y6" s="150" t="s">
        <v>95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0" t="s">
        <v>96</v>
      </c>
      <c r="B8" s="161" t="s">
        <v>63</v>
      </c>
      <c r="C8" s="181" t="s">
        <v>64</v>
      </c>
      <c r="D8" s="162"/>
      <c r="E8" s="163"/>
      <c r="F8" s="164"/>
      <c r="G8" s="164">
        <f>SUMIF(AG9:AG35,"&lt;&gt;NOR",G9:G35)</f>
        <v>0</v>
      </c>
      <c r="H8" s="164"/>
      <c r="I8" s="164">
        <f>SUM(I9:I35)</f>
        <v>0</v>
      </c>
      <c r="J8" s="164"/>
      <c r="K8" s="164">
        <f>SUM(K9:K35)</f>
        <v>0</v>
      </c>
      <c r="L8" s="164"/>
      <c r="M8" s="164">
        <f>SUM(M9:M35)</f>
        <v>0</v>
      </c>
      <c r="N8" s="163"/>
      <c r="O8" s="163">
        <f>SUM(O9:O35)</f>
        <v>3.6900000000000004</v>
      </c>
      <c r="P8" s="163"/>
      <c r="Q8" s="163">
        <f>SUM(Q9:Q35)</f>
        <v>0</v>
      </c>
      <c r="R8" s="164"/>
      <c r="S8" s="164"/>
      <c r="T8" s="165"/>
      <c r="U8" s="159"/>
      <c r="V8" s="159">
        <f>SUM(V9:V35)</f>
        <v>0</v>
      </c>
      <c r="W8" s="159"/>
      <c r="X8" s="159"/>
      <c r="Y8" s="159"/>
      <c r="AG8" t="s">
        <v>97</v>
      </c>
    </row>
    <row r="9" spans="1:60" outlineLevel="1" x14ac:dyDescent="0.2">
      <c r="A9" s="174">
        <v>1</v>
      </c>
      <c r="B9" s="175" t="s">
        <v>98</v>
      </c>
      <c r="C9" s="182" t="s">
        <v>99</v>
      </c>
      <c r="D9" s="176" t="s">
        <v>100</v>
      </c>
      <c r="E9" s="177">
        <v>1</v>
      </c>
      <c r="F9" s="178"/>
      <c r="G9" s="179">
        <f t="shared" ref="G9:G35" si="0">ROUND(E9*F9,2)</f>
        <v>0</v>
      </c>
      <c r="H9" s="178"/>
      <c r="I9" s="179">
        <f t="shared" ref="I9:I35" si="1">ROUND(E9*H9,2)</f>
        <v>0</v>
      </c>
      <c r="J9" s="178"/>
      <c r="K9" s="179">
        <f t="shared" ref="K9:K35" si="2">ROUND(E9*J9,2)</f>
        <v>0</v>
      </c>
      <c r="L9" s="179">
        <v>21</v>
      </c>
      <c r="M9" s="179">
        <f t="shared" ref="M9:M35" si="3">G9*(1+L9/100)</f>
        <v>0</v>
      </c>
      <c r="N9" s="177">
        <v>0.22069</v>
      </c>
      <c r="O9" s="177">
        <f t="shared" ref="O9:O35" si="4">ROUND(E9*N9,2)</f>
        <v>0.22</v>
      </c>
      <c r="P9" s="177">
        <v>0</v>
      </c>
      <c r="Q9" s="177">
        <f t="shared" ref="Q9:Q35" si="5">ROUND(E9*P9,2)</f>
        <v>0</v>
      </c>
      <c r="R9" s="179"/>
      <c r="S9" s="179" t="s">
        <v>135</v>
      </c>
      <c r="T9" s="180" t="s">
        <v>101</v>
      </c>
      <c r="U9" s="158">
        <v>0</v>
      </c>
      <c r="V9" s="158">
        <f t="shared" ref="V9:V35" si="6">ROUND(E9*U9,2)</f>
        <v>0</v>
      </c>
      <c r="W9" s="158"/>
      <c r="X9" s="158" t="s">
        <v>102</v>
      </c>
      <c r="Y9" s="158" t="s">
        <v>103</v>
      </c>
      <c r="Z9" s="151"/>
      <c r="AA9" s="151"/>
      <c r="AB9" s="151"/>
      <c r="AC9" s="151"/>
      <c r="AD9" s="151"/>
      <c r="AE9" s="151"/>
      <c r="AF9" s="151"/>
      <c r="AG9" s="151" t="s">
        <v>104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4">
        <v>2</v>
      </c>
      <c r="B10" s="175" t="s">
        <v>105</v>
      </c>
      <c r="C10" s="182" t="s">
        <v>106</v>
      </c>
      <c r="D10" s="176" t="s">
        <v>100</v>
      </c>
      <c r="E10" s="177">
        <v>1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21</v>
      </c>
      <c r="M10" s="179">
        <f t="shared" si="3"/>
        <v>0</v>
      </c>
      <c r="N10" s="177">
        <v>0.25968999999999998</v>
      </c>
      <c r="O10" s="177">
        <f t="shared" si="4"/>
        <v>0.26</v>
      </c>
      <c r="P10" s="177">
        <v>0</v>
      </c>
      <c r="Q10" s="177">
        <f t="shared" si="5"/>
        <v>0</v>
      </c>
      <c r="R10" s="179"/>
      <c r="S10" s="179" t="s">
        <v>135</v>
      </c>
      <c r="T10" s="180" t="s">
        <v>101</v>
      </c>
      <c r="U10" s="158">
        <v>0</v>
      </c>
      <c r="V10" s="158">
        <f t="shared" si="6"/>
        <v>0</v>
      </c>
      <c r="W10" s="158"/>
      <c r="X10" s="158" t="s">
        <v>102</v>
      </c>
      <c r="Y10" s="158" t="s">
        <v>103</v>
      </c>
      <c r="Z10" s="151"/>
      <c r="AA10" s="151"/>
      <c r="AB10" s="151"/>
      <c r="AC10" s="151"/>
      <c r="AD10" s="151"/>
      <c r="AE10" s="151"/>
      <c r="AF10" s="151"/>
      <c r="AG10" s="151" t="s">
        <v>104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4">
        <v>3</v>
      </c>
      <c r="B11" s="175" t="s">
        <v>107</v>
      </c>
      <c r="C11" s="182" t="s">
        <v>108</v>
      </c>
      <c r="D11" s="176" t="s">
        <v>109</v>
      </c>
      <c r="E11" s="177">
        <v>1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21</v>
      </c>
      <c r="M11" s="179">
        <f t="shared" si="3"/>
        <v>0</v>
      </c>
      <c r="N11" s="177">
        <v>0.30406</v>
      </c>
      <c r="O11" s="177">
        <f t="shared" si="4"/>
        <v>0.3</v>
      </c>
      <c r="P11" s="177">
        <v>0</v>
      </c>
      <c r="Q11" s="177">
        <f t="shared" si="5"/>
        <v>0</v>
      </c>
      <c r="R11" s="179"/>
      <c r="S11" s="179" t="s">
        <v>135</v>
      </c>
      <c r="T11" s="180" t="s">
        <v>101</v>
      </c>
      <c r="U11" s="158">
        <v>0</v>
      </c>
      <c r="V11" s="158">
        <f t="shared" si="6"/>
        <v>0</v>
      </c>
      <c r="W11" s="158"/>
      <c r="X11" s="158" t="s">
        <v>102</v>
      </c>
      <c r="Y11" s="158" t="s">
        <v>103</v>
      </c>
      <c r="Z11" s="151"/>
      <c r="AA11" s="151"/>
      <c r="AB11" s="151"/>
      <c r="AC11" s="151"/>
      <c r="AD11" s="151"/>
      <c r="AE11" s="151"/>
      <c r="AF11" s="151"/>
      <c r="AG11" s="151" t="s">
        <v>104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4">
        <v>4</v>
      </c>
      <c r="B12" s="175" t="s">
        <v>110</v>
      </c>
      <c r="C12" s="182" t="s">
        <v>111</v>
      </c>
      <c r="D12" s="176" t="s">
        <v>100</v>
      </c>
      <c r="E12" s="177">
        <v>1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21</v>
      </c>
      <c r="M12" s="179">
        <f t="shared" si="3"/>
        <v>0</v>
      </c>
      <c r="N12" s="177">
        <v>1.7260000000000001E-2</v>
      </c>
      <c r="O12" s="177">
        <f t="shared" si="4"/>
        <v>0.02</v>
      </c>
      <c r="P12" s="177">
        <v>0</v>
      </c>
      <c r="Q12" s="177">
        <f t="shared" si="5"/>
        <v>0</v>
      </c>
      <c r="R12" s="179"/>
      <c r="S12" s="179" t="s">
        <v>135</v>
      </c>
      <c r="T12" s="180" t="s">
        <v>101</v>
      </c>
      <c r="U12" s="158">
        <v>0</v>
      </c>
      <c r="V12" s="158">
        <f t="shared" si="6"/>
        <v>0</v>
      </c>
      <c r="W12" s="158"/>
      <c r="X12" s="158" t="s">
        <v>102</v>
      </c>
      <c r="Y12" s="158" t="s">
        <v>103</v>
      </c>
      <c r="Z12" s="151"/>
      <c r="AA12" s="151"/>
      <c r="AB12" s="151"/>
      <c r="AC12" s="151"/>
      <c r="AD12" s="151"/>
      <c r="AE12" s="151"/>
      <c r="AF12" s="151"/>
      <c r="AG12" s="151" t="s">
        <v>104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4">
        <v>5</v>
      </c>
      <c r="B13" s="175" t="s">
        <v>112</v>
      </c>
      <c r="C13" s="182" t="s">
        <v>113</v>
      </c>
      <c r="D13" s="176" t="s">
        <v>100</v>
      </c>
      <c r="E13" s="177">
        <v>1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21</v>
      </c>
      <c r="M13" s="179">
        <f t="shared" si="3"/>
        <v>0</v>
      </c>
      <c r="N13" s="177">
        <v>1.9619999999999999E-2</v>
      </c>
      <c r="O13" s="177">
        <f t="shared" si="4"/>
        <v>0.02</v>
      </c>
      <c r="P13" s="177">
        <v>0</v>
      </c>
      <c r="Q13" s="177">
        <f t="shared" si="5"/>
        <v>0</v>
      </c>
      <c r="R13" s="179"/>
      <c r="S13" s="179" t="s">
        <v>135</v>
      </c>
      <c r="T13" s="180" t="s">
        <v>101</v>
      </c>
      <c r="U13" s="158">
        <v>0</v>
      </c>
      <c r="V13" s="158">
        <f t="shared" si="6"/>
        <v>0</v>
      </c>
      <c r="W13" s="158"/>
      <c r="X13" s="158" t="s">
        <v>102</v>
      </c>
      <c r="Y13" s="158" t="s">
        <v>103</v>
      </c>
      <c r="Z13" s="151"/>
      <c r="AA13" s="151"/>
      <c r="AB13" s="151"/>
      <c r="AC13" s="151"/>
      <c r="AD13" s="151"/>
      <c r="AE13" s="151"/>
      <c r="AF13" s="151"/>
      <c r="AG13" s="151" t="s">
        <v>104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4">
        <v>6</v>
      </c>
      <c r="B14" s="175" t="s">
        <v>114</v>
      </c>
      <c r="C14" s="182" t="s">
        <v>115</v>
      </c>
      <c r="D14" s="176" t="s">
        <v>100</v>
      </c>
      <c r="E14" s="177">
        <v>1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21</v>
      </c>
      <c r="M14" s="179">
        <f t="shared" si="3"/>
        <v>0</v>
      </c>
      <c r="N14" s="177">
        <v>3.637E-2</v>
      </c>
      <c r="O14" s="177">
        <f t="shared" si="4"/>
        <v>0.04</v>
      </c>
      <c r="P14" s="177">
        <v>0</v>
      </c>
      <c r="Q14" s="177">
        <f t="shared" si="5"/>
        <v>0</v>
      </c>
      <c r="R14" s="179"/>
      <c r="S14" s="179" t="s">
        <v>135</v>
      </c>
      <c r="T14" s="180" t="s">
        <v>101</v>
      </c>
      <c r="U14" s="158">
        <v>0</v>
      </c>
      <c r="V14" s="158">
        <f t="shared" si="6"/>
        <v>0</v>
      </c>
      <c r="W14" s="158"/>
      <c r="X14" s="158" t="s">
        <v>102</v>
      </c>
      <c r="Y14" s="158" t="s">
        <v>103</v>
      </c>
      <c r="Z14" s="151"/>
      <c r="AA14" s="151"/>
      <c r="AB14" s="151"/>
      <c r="AC14" s="151"/>
      <c r="AD14" s="151"/>
      <c r="AE14" s="151"/>
      <c r="AF14" s="151"/>
      <c r="AG14" s="151" t="s">
        <v>104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4">
        <v>7</v>
      </c>
      <c r="B15" s="175" t="s">
        <v>116</v>
      </c>
      <c r="C15" s="182" t="s">
        <v>117</v>
      </c>
      <c r="D15" s="176" t="s">
        <v>100</v>
      </c>
      <c r="E15" s="177">
        <v>1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21</v>
      </c>
      <c r="M15" s="179">
        <f t="shared" si="3"/>
        <v>0</v>
      </c>
      <c r="N15" s="177">
        <v>4.5289999999999997E-2</v>
      </c>
      <c r="O15" s="177">
        <f t="shared" si="4"/>
        <v>0.05</v>
      </c>
      <c r="P15" s="177">
        <v>0</v>
      </c>
      <c r="Q15" s="177">
        <f t="shared" si="5"/>
        <v>0</v>
      </c>
      <c r="R15" s="179"/>
      <c r="S15" s="179" t="s">
        <v>135</v>
      </c>
      <c r="T15" s="180" t="s">
        <v>101</v>
      </c>
      <c r="U15" s="158">
        <v>0</v>
      </c>
      <c r="V15" s="158">
        <f t="shared" si="6"/>
        <v>0</v>
      </c>
      <c r="W15" s="158"/>
      <c r="X15" s="158" t="s">
        <v>102</v>
      </c>
      <c r="Y15" s="158" t="s">
        <v>103</v>
      </c>
      <c r="Z15" s="151"/>
      <c r="AA15" s="151"/>
      <c r="AB15" s="151"/>
      <c r="AC15" s="151"/>
      <c r="AD15" s="151"/>
      <c r="AE15" s="151"/>
      <c r="AF15" s="151"/>
      <c r="AG15" s="151" t="s">
        <v>104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4">
        <v>8</v>
      </c>
      <c r="B16" s="175" t="s">
        <v>118</v>
      </c>
      <c r="C16" s="182" t="s">
        <v>119</v>
      </c>
      <c r="D16" s="176" t="s">
        <v>100</v>
      </c>
      <c r="E16" s="177">
        <v>1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21</v>
      </c>
      <c r="M16" s="179">
        <f t="shared" si="3"/>
        <v>0</v>
      </c>
      <c r="N16" s="177">
        <v>8.1059999999999993E-2</v>
      </c>
      <c r="O16" s="177">
        <f t="shared" si="4"/>
        <v>0.08</v>
      </c>
      <c r="P16" s="177">
        <v>0</v>
      </c>
      <c r="Q16" s="177">
        <f t="shared" si="5"/>
        <v>0</v>
      </c>
      <c r="R16" s="179"/>
      <c r="S16" s="179" t="s">
        <v>135</v>
      </c>
      <c r="T16" s="180" t="s">
        <v>101</v>
      </c>
      <c r="U16" s="158">
        <v>0</v>
      </c>
      <c r="V16" s="158">
        <f t="shared" si="6"/>
        <v>0</v>
      </c>
      <c r="W16" s="158"/>
      <c r="X16" s="158" t="s">
        <v>102</v>
      </c>
      <c r="Y16" s="158" t="s">
        <v>103</v>
      </c>
      <c r="Z16" s="151"/>
      <c r="AA16" s="151"/>
      <c r="AB16" s="151"/>
      <c r="AC16" s="151"/>
      <c r="AD16" s="151"/>
      <c r="AE16" s="151"/>
      <c r="AF16" s="151"/>
      <c r="AG16" s="151" t="s">
        <v>104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9</v>
      </c>
      <c r="B17" s="175" t="s">
        <v>120</v>
      </c>
      <c r="C17" s="182" t="s">
        <v>121</v>
      </c>
      <c r="D17" s="176" t="s">
        <v>100</v>
      </c>
      <c r="E17" s="177">
        <v>1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21</v>
      </c>
      <c r="M17" s="179">
        <f t="shared" si="3"/>
        <v>0</v>
      </c>
      <c r="N17" s="177">
        <v>0.20680000000000001</v>
      </c>
      <c r="O17" s="177">
        <f t="shared" si="4"/>
        <v>0.21</v>
      </c>
      <c r="P17" s="177">
        <v>0</v>
      </c>
      <c r="Q17" s="177">
        <f t="shared" si="5"/>
        <v>0</v>
      </c>
      <c r="R17" s="179"/>
      <c r="S17" s="179" t="s">
        <v>135</v>
      </c>
      <c r="T17" s="180" t="s">
        <v>101</v>
      </c>
      <c r="U17" s="158">
        <v>0</v>
      </c>
      <c r="V17" s="158">
        <f t="shared" si="6"/>
        <v>0</v>
      </c>
      <c r="W17" s="158"/>
      <c r="X17" s="158" t="s">
        <v>102</v>
      </c>
      <c r="Y17" s="158" t="s">
        <v>103</v>
      </c>
      <c r="Z17" s="151"/>
      <c r="AA17" s="151"/>
      <c r="AB17" s="151"/>
      <c r="AC17" s="151"/>
      <c r="AD17" s="151"/>
      <c r="AE17" s="151"/>
      <c r="AF17" s="151"/>
      <c r="AG17" s="151" t="s">
        <v>104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4">
        <v>10</v>
      </c>
      <c r="B18" s="175" t="s">
        <v>122</v>
      </c>
      <c r="C18" s="182" t="s">
        <v>123</v>
      </c>
      <c r="D18" s="176" t="s">
        <v>100</v>
      </c>
      <c r="E18" s="177">
        <v>1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21</v>
      </c>
      <c r="M18" s="179">
        <f t="shared" si="3"/>
        <v>0</v>
      </c>
      <c r="N18" s="177">
        <v>0.38808999999999999</v>
      </c>
      <c r="O18" s="177">
        <f t="shared" si="4"/>
        <v>0.39</v>
      </c>
      <c r="P18" s="177">
        <v>0</v>
      </c>
      <c r="Q18" s="177">
        <f t="shared" si="5"/>
        <v>0</v>
      </c>
      <c r="R18" s="179"/>
      <c r="S18" s="179" t="s">
        <v>135</v>
      </c>
      <c r="T18" s="180" t="s">
        <v>101</v>
      </c>
      <c r="U18" s="158">
        <v>0</v>
      </c>
      <c r="V18" s="158">
        <f t="shared" si="6"/>
        <v>0</v>
      </c>
      <c r="W18" s="158"/>
      <c r="X18" s="158" t="s">
        <v>102</v>
      </c>
      <c r="Y18" s="158" t="s">
        <v>103</v>
      </c>
      <c r="Z18" s="151"/>
      <c r="AA18" s="151"/>
      <c r="AB18" s="151"/>
      <c r="AC18" s="151"/>
      <c r="AD18" s="151"/>
      <c r="AE18" s="151"/>
      <c r="AF18" s="151"/>
      <c r="AG18" s="151" t="s">
        <v>104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4">
        <v>11</v>
      </c>
      <c r="B19" s="175" t="s">
        <v>124</v>
      </c>
      <c r="C19" s="182" t="s">
        <v>125</v>
      </c>
      <c r="D19" s="176" t="s">
        <v>100</v>
      </c>
      <c r="E19" s="177">
        <v>1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21</v>
      </c>
      <c r="M19" s="179">
        <f t="shared" si="3"/>
        <v>0</v>
      </c>
      <c r="N19" s="177">
        <v>0.31835999999999998</v>
      </c>
      <c r="O19" s="177">
        <f t="shared" si="4"/>
        <v>0.32</v>
      </c>
      <c r="P19" s="177">
        <v>0</v>
      </c>
      <c r="Q19" s="177">
        <f t="shared" si="5"/>
        <v>0</v>
      </c>
      <c r="R19" s="179"/>
      <c r="S19" s="179" t="s">
        <v>135</v>
      </c>
      <c r="T19" s="180" t="s">
        <v>101</v>
      </c>
      <c r="U19" s="158">
        <v>0</v>
      </c>
      <c r="V19" s="158">
        <f t="shared" si="6"/>
        <v>0</v>
      </c>
      <c r="W19" s="158"/>
      <c r="X19" s="158" t="s">
        <v>102</v>
      </c>
      <c r="Y19" s="158" t="s">
        <v>103</v>
      </c>
      <c r="Z19" s="151"/>
      <c r="AA19" s="151"/>
      <c r="AB19" s="151"/>
      <c r="AC19" s="151"/>
      <c r="AD19" s="151"/>
      <c r="AE19" s="151"/>
      <c r="AF19" s="151"/>
      <c r="AG19" s="151" t="s">
        <v>104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4">
        <v>12</v>
      </c>
      <c r="B20" s="175" t="s">
        <v>126</v>
      </c>
      <c r="C20" s="182" t="s">
        <v>127</v>
      </c>
      <c r="D20" s="176" t="s">
        <v>100</v>
      </c>
      <c r="E20" s="177">
        <v>4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21</v>
      </c>
      <c r="M20" s="179">
        <f t="shared" si="3"/>
        <v>0</v>
      </c>
      <c r="N20" s="177">
        <v>2.4750000000000001E-2</v>
      </c>
      <c r="O20" s="177">
        <f t="shared" si="4"/>
        <v>0.1</v>
      </c>
      <c r="P20" s="177">
        <v>0</v>
      </c>
      <c r="Q20" s="177">
        <f t="shared" si="5"/>
        <v>0</v>
      </c>
      <c r="R20" s="179"/>
      <c r="S20" s="179" t="s">
        <v>135</v>
      </c>
      <c r="T20" s="180" t="s">
        <v>101</v>
      </c>
      <c r="U20" s="158">
        <v>0</v>
      </c>
      <c r="V20" s="158">
        <f t="shared" si="6"/>
        <v>0</v>
      </c>
      <c r="W20" s="158"/>
      <c r="X20" s="158" t="s">
        <v>102</v>
      </c>
      <c r="Y20" s="158" t="s">
        <v>103</v>
      </c>
      <c r="Z20" s="151"/>
      <c r="AA20" s="151"/>
      <c r="AB20" s="151"/>
      <c r="AC20" s="151"/>
      <c r="AD20" s="151"/>
      <c r="AE20" s="151"/>
      <c r="AF20" s="151"/>
      <c r="AG20" s="151" t="s">
        <v>104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4">
        <v>13</v>
      </c>
      <c r="B21" s="175" t="s">
        <v>128</v>
      </c>
      <c r="C21" s="182" t="s">
        <v>129</v>
      </c>
      <c r="D21" s="176" t="s">
        <v>100</v>
      </c>
      <c r="E21" s="177">
        <v>6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21</v>
      </c>
      <c r="M21" s="179">
        <f t="shared" si="3"/>
        <v>0</v>
      </c>
      <c r="N21" s="177">
        <v>0.10091</v>
      </c>
      <c r="O21" s="177">
        <f t="shared" si="4"/>
        <v>0.61</v>
      </c>
      <c r="P21" s="177">
        <v>0</v>
      </c>
      <c r="Q21" s="177">
        <f t="shared" si="5"/>
        <v>0</v>
      </c>
      <c r="R21" s="179"/>
      <c r="S21" s="179" t="s">
        <v>135</v>
      </c>
      <c r="T21" s="180" t="s">
        <v>101</v>
      </c>
      <c r="U21" s="158">
        <v>0</v>
      </c>
      <c r="V21" s="158">
        <f t="shared" si="6"/>
        <v>0</v>
      </c>
      <c r="W21" s="158"/>
      <c r="X21" s="158" t="s">
        <v>102</v>
      </c>
      <c r="Y21" s="158" t="s">
        <v>103</v>
      </c>
      <c r="Z21" s="151"/>
      <c r="AA21" s="151"/>
      <c r="AB21" s="151"/>
      <c r="AC21" s="151"/>
      <c r="AD21" s="151"/>
      <c r="AE21" s="151"/>
      <c r="AF21" s="151"/>
      <c r="AG21" s="151" t="s">
        <v>104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74">
        <v>14</v>
      </c>
      <c r="B22" s="175" t="s">
        <v>130</v>
      </c>
      <c r="C22" s="182" t="s">
        <v>131</v>
      </c>
      <c r="D22" s="176" t="s">
        <v>132</v>
      </c>
      <c r="E22" s="177">
        <v>1</v>
      </c>
      <c r="F22" s="178"/>
      <c r="G22" s="179">
        <f t="shared" si="0"/>
        <v>0</v>
      </c>
      <c r="H22" s="178"/>
      <c r="I22" s="179">
        <f t="shared" si="1"/>
        <v>0</v>
      </c>
      <c r="J22" s="178"/>
      <c r="K22" s="179">
        <f t="shared" si="2"/>
        <v>0</v>
      </c>
      <c r="L22" s="179">
        <v>21</v>
      </c>
      <c r="M22" s="179">
        <f t="shared" si="3"/>
        <v>0</v>
      </c>
      <c r="N22" s="177">
        <v>1.0699700000000001</v>
      </c>
      <c r="O22" s="177">
        <f t="shared" si="4"/>
        <v>1.07</v>
      </c>
      <c r="P22" s="177">
        <v>0</v>
      </c>
      <c r="Q22" s="177">
        <f t="shared" si="5"/>
        <v>0</v>
      </c>
      <c r="R22" s="179"/>
      <c r="S22" s="179" t="s">
        <v>135</v>
      </c>
      <c r="T22" s="180" t="s">
        <v>101</v>
      </c>
      <c r="U22" s="158">
        <v>0</v>
      </c>
      <c r="V22" s="158">
        <f t="shared" si="6"/>
        <v>0</v>
      </c>
      <c r="W22" s="158"/>
      <c r="X22" s="158" t="s">
        <v>102</v>
      </c>
      <c r="Y22" s="158" t="s">
        <v>103</v>
      </c>
      <c r="Z22" s="151"/>
      <c r="AA22" s="151"/>
      <c r="AB22" s="151"/>
      <c r="AC22" s="151"/>
      <c r="AD22" s="151"/>
      <c r="AE22" s="151"/>
      <c r="AF22" s="151"/>
      <c r="AG22" s="151" t="s">
        <v>104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4">
        <v>15</v>
      </c>
      <c r="B23" s="175" t="s">
        <v>133</v>
      </c>
      <c r="C23" s="182" t="s">
        <v>134</v>
      </c>
      <c r="D23" s="176" t="s">
        <v>132</v>
      </c>
      <c r="E23" s="177">
        <v>1</v>
      </c>
      <c r="F23" s="178"/>
      <c r="G23" s="179">
        <f t="shared" si="0"/>
        <v>0</v>
      </c>
      <c r="H23" s="178"/>
      <c r="I23" s="179">
        <f t="shared" si="1"/>
        <v>0</v>
      </c>
      <c r="J23" s="178"/>
      <c r="K23" s="179">
        <f t="shared" si="2"/>
        <v>0</v>
      </c>
      <c r="L23" s="179">
        <v>21</v>
      </c>
      <c r="M23" s="179">
        <f t="shared" si="3"/>
        <v>0</v>
      </c>
      <c r="N23" s="177">
        <v>0</v>
      </c>
      <c r="O23" s="177">
        <f t="shared" si="4"/>
        <v>0</v>
      </c>
      <c r="P23" s="177">
        <v>0</v>
      </c>
      <c r="Q23" s="177">
        <f t="shared" si="5"/>
        <v>0</v>
      </c>
      <c r="R23" s="179"/>
      <c r="S23" s="179" t="s">
        <v>135</v>
      </c>
      <c r="T23" s="180" t="s">
        <v>101</v>
      </c>
      <c r="U23" s="158">
        <v>0</v>
      </c>
      <c r="V23" s="158">
        <f t="shared" si="6"/>
        <v>0</v>
      </c>
      <c r="W23" s="158"/>
      <c r="X23" s="158" t="s">
        <v>102</v>
      </c>
      <c r="Y23" s="158" t="s">
        <v>103</v>
      </c>
      <c r="Z23" s="151"/>
      <c r="AA23" s="151"/>
      <c r="AB23" s="151"/>
      <c r="AC23" s="151"/>
      <c r="AD23" s="151"/>
      <c r="AE23" s="151"/>
      <c r="AF23" s="151"/>
      <c r="AG23" s="151" t="s">
        <v>136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4">
        <v>16</v>
      </c>
      <c r="B24" s="175" t="s">
        <v>137</v>
      </c>
      <c r="C24" s="182" t="s">
        <v>138</v>
      </c>
      <c r="D24" s="176" t="s">
        <v>100</v>
      </c>
      <c r="E24" s="177">
        <v>3</v>
      </c>
      <c r="F24" s="178"/>
      <c r="G24" s="179">
        <f t="shared" si="0"/>
        <v>0</v>
      </c>
      <c r="H24" s="178"/>
      <c r="I24" s="179">
        <f t="shared" si="1"/>
        <v>0</v>
      </c>
      <c r="J24" s="178"/>
      <c r="K24" s="179">
        <f t="shared" si="2"/>
        <v>0</v>
      </c>
      <c r="L24" s="179">
        <v>21</v>
      </c>
      <c r="M24" s="179">
        <f t="shared" si="3"/>
        <v>0</v>
      </c>
      <c r="N24" s="177">
        <v>0</v>
      </c>
      <c r="O24" s="177">
        <f t="shared" si="4"/>
        <v>0</v>
      </c>
      <c r="P24" s="177">
        <v>0</v>
      </c>
      <c r="Q24" s="177">
        <f t="shared" si="5"/>
        <v>0</v>
      </c>
      <c r="R24" s="179"/>
      <c r="S24" s="179" t="s">
        <v>135</v>
      </c>
      <c r="T24" s="180" t="s">
        <v>101</v>
      </c>
      <c r="U24" s="158">
        <v>0</v>
      </c>
      <c r="V24" s="158">
        <f t="shared" si="6"/>
        <v>0</v>
      </c>
      <c r="W24" s="158"/>
      <c r="X24" s="158" t="s">
        <v>102</v>
      </c>
      <c r="Y24" s="158" t="s">
        <v>103</v>
      </c>
      <c r="Z24" s="151"/>
      <c r="AA24" s="151"/>
      <c r="AB24" s="151"/>
      <c r="AC24" s="151"/>
      <c r="AD24" s="151"/>
      <c r="AE24" s="151"/>
      <c r="AF24" s="151"/>
      <c r="AG24" s="151" t="s">
        <v>136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4">
        <v>17</v>
      </c>
      <c r="B25" s="175" t="s">
        <v>139</v>
      </c>
      <c r="C25" s="182" t="s">
        <v>140</v>
      </c>
      <c r="D25" s="176" t="s">
        <v>100</v>
      </c>
      <c r="E25" s="177">
        <v>1</v>
      </c>
      <c r="F25" s="178"/>
      <c r="G25" s="179">
        <f t="shared" si="0"/>
        <v>0</v>
      </c>
      <c r="H25" s="178"/>
      <c r="I25" s="179">
        <f t="shared" si="1"/>
        <v>0</v>
      </c>
      <c r="J25" s="178"/>
      <c r="K25" s="179">
        <f t="shared" si="2"/>
        <v>0</v>
      </c>
      <c r="L25" s="179">
        <v>21</v>
      </c>
      <c r="M25" s="179">
        <f t="shared" si="3"/>
        <v>0</v>
      </c>
      <c r="N25" s="177">
        <v>0</v>
      </c>
      <c r="O25" s="177">
        <f t="shared" si="4"/>
        <v>0</v>
      </c>
      <c r="P25" s="177">
        <v>0</v>
      </c>
      <c r="Q25" s="177">
        <f t="shared" si="5"/>
        <v>0</v>
      </c>
      <c r="R25" s="179"/>
      <c r="S25" s="179" t="s">
        <v>135</v>
      </c>
      <c r="T25" s="180" t="s">
        <v>101</v>
      </c>
      <c r="U25" s="158">
        <v>0</v>
      </c>
      <c r="V25" s="158">
        <f t="shared" si="6"/>
        <v>0</v>
      </c>
      <c r="W25" s="158"/>
      <c r="X25" s="158" t="s">
        <v>102</v>
      </c>
      <c r="Y25" s="158" t="s">
        <v>103</v>
      </c>
      <c r="Z25" s="151"/>
      <c r="AA25" s="151"/>
      <c r="AB25" s="151"/>
      <c r="AC25" s="151"/>
      <c r="AD25" s="151"/>
      <c r="AE25" s="151"/>
      <c r="AF25" s="151"/>
      <c r="AG25" s="151" t="s">
        <v>136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4">
        <v>18</v>
      </c>
      <c r="B26" s="175" t="s">
        <v>141</v>
      </c>
      <c r="C26" s="182" t="s">
        <v>142</v>
      </c>
      <c r="D26" s="176" t="s">
        <v>100</v>
      </c>
      <c r="E26" s="177">
        <v>1</v>
      </c>
      <c r="F26" s="178"/>
      <c r="G26" s="179">
        <f t="shared" si="0"/>
        <v>0</v>
      </c>
      <c r="H26" s="178"/>
      <c r="I26" s="179">
        <f t="shared" si="1"/>
        <v>0</v>
      </c>
      <c r="J26" s="178"/>
      <c r="K26" s="179">
        <f t="shared" si="2"/>
        <v>0</v>
      </c>
      <c r="L26" s="179">
        <v>21</v>
      </c>
      <c r="M26" s="179">
        <f t="shared" si="3"/>
        <v>0</v>
      </c>
      <c r="N26" s="177">
        <v>0</v>
      </c>
      <c r="O26" s="177">
        <f t="shared" si="4"/>
        <v>0</v>
      </c>
      <c r="P26" s="177">
        <v>0</v>
      </c>
      <c r="Q26" s="177">
        <f t="shared" si="5"/>
        <v>0</v>
      </c>
      <c r="R26" s="179"/>
      <c r="S26" s="179" t="s">
        <v>135</v>
      </c>
      <c r="T26" s="180" t="s">
        <v>101</v>
      </c>
      <c r="U26" s="158">
        <v>0</v>
      </c>
      <c r="V26" s="158">
        <f t="shared" si="6"/>
        <v>0</v>
      </c>
      <c r="W26" s="158"/>
      <c r="X26" s="158" t="s">
        <v>102</v>
      </c>
      <c r="Y26" s="158" t="s">
        <v>103</v>
      </c>
      <c r="Z26" s="151"/>
      <c r="AA26" s="151"/>
      <c r="AB26" s="151"/>
      <c r="AC26" s="151"/>
      <c r="AD26" s="151"/>
      <c r="AE26" s="151"/>
      <c r="AF26" s="151"/>
      <c r="AG26" s="151" t="s">
        <v>136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4">
        <v>19</v>
      </c>
      <c r="B27" s="175" t="s">
        <v>143</v>
      </c>
      <c r="C27" s="182" t="s">
        <v>144</v>
      </c>
      <c r="D27" s="176" t="s">
        <v>100</v>
      </c>
      <c r="E27" s="177">
        <v>1</v>
      </c>
      <c r="F27" s="178"/>
      <c r="G27" s="179">
        <f t="shared" si="0"/>
        <v>0</v>
      </c>
      <c r="H27" s="178"/>
      <c r="I27" s="179">
        <f t="shared" si="1"/>
        <v>0</v>
      </c>
      <c r="J27" s="178"/>
      <c r="K27" s="179">
        <f t="shared" si="2"/>
        <v>0</v>
      </c>
      <c r="L27" s="179">
        <v>21</v>
      </c>
      <c r="M27" s="179">
        <f t="shared" si="3"/>
        <v>0</v>
      </c>
      <c r="N27" s="177">
        <v>0</v>
      </c>
      <c r="O27" s="177">
        <f t="shared" si="4"/>
        <v>0</v>
      </c>
      <c r="P27" s="177">
        <v>0</v>
      </c>
      <c r="Q27" s="177">
        <f t="shared" si="5"/>
        <v>0</v>
      </c>
      <c r="R27" s="179"/>
      <c r="S27" s="179" t="s">
        <v>135</v>
      </c>
      <c r="T27" s="180" t="s">
        <v>101</v>
      </c>
      <c r="U27" s="158">
        <v>0</v>
      </c>
      <c r="V27" s="158">
        <f t="shared" si="6"/>
        <v>0</v>
      </c>
      <c r="W27" s="158"/>
      <c r="X27" s="158" t="s">
        <v>102</v>
      </c>
      <c r="Y27" s="158" t="s">
        <v>103</v>
      </c>
      <c r="Z27" s="151"/>
      <c r="AA27" s="151"/>
      <c r="AB27" s="151"/>
      <c r="AC27" s="151"/>
      <c r="AD27" s="151"/>
      <c r="AE27" s="151"/>
      <c r="AF27" s="151"/>
      <c r="AG27" s="151" t="s">
        <v>136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4">
        <v>20</v>
      </c>
      <c r="B28" s="175" t="s">
        <v>145</v>
      </c>
      <c r="C28" s="182" t="s">
        <v>146</v>
      </c>
      <c r="D28" s="176" t="s">
        <v>100</v>
      </c>
      <c r="E28" s="177">
        <v>1</v>
      </c>
      <c r="F28" s="178"/>
      <c r="G28" s="179">
        <f t="shared" si="0"/>
        <v>0</v>
      </c>
      <c r="H28" s="178"/>
      <c r="I28" s="179">
        <f t="shared" si="1"/>
        <v>0</v>
      </c>
      <c r="J28" s="178"/>
      <c r="K28" s="179">
        <f t="shared" si="2"/>
        <v>0</v>
      </c>
      <c r="L28" s="179">
        <v>21</v>
      </c>
      <c r="M28" s="179">
        <f t="shared" si="3"/>
        <v>0</v>
      </c>
      <c r="N28" s="177">
        <v>0</v>
      </c>
      <c r="O28" s="177">
        <f t="shared" si="4"/>
        <v>0</v>
      </c>
      <c r="P28" s="177">
        <v>0</v>
      </c>
      <c r="Q28" s="177">
        <f t="shared" si="5"/>
        <v>0</v>
      </c>
      <c r="R28" s="179"/>
      <c r="S28" s="179" t="s">
        <v>135</v>
      </c>
      <c r="T28" s="180" t="s">
        <v>101</v>
      </c>
      <c r="U28" s="158">
        <v>0</v>
      </c>
      <c r="V28" s="158">
        <f t="shared" si="6"/>
        <v>0</v>
      </c>
      <c r="W28" s="158"/>
      <c r="X28" s="158" t="s">
        <v>102</v>
      </c>
      <c r="Y28" s="158" t="s">
        <v>103</v>
      </c>
      <c r="Z28" s="151"/>
      <c r="AA28" s="151"/>
      <c r="AB28" s="151"/>
      <c r="AC28" s="151"/>
      <c r="AD28" s="151"/>
      <c r="AE28" s="151"/>
      <c r="AF28" s="151"/>
      <c r="AG28" s="151" t="s">
        <v>136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4">
        <v>21</v>
      </c>
      <c r="B29" s="175" t="s">
        <v>147</v>
      </c>
      <c r="C29" s="182" t="s">
        <v>148</v>
      </c>
      <c r="D29" s="176" t="s">
        <v>132</v>
      </c>
      <c r="E29" s="177">
        <v>1</v>
      </c>
      <c r="F29" s="178"/>
      <c r="G29" s="179">
        <f t="shared" si="0"/>
        <v>0</v>
      </c>
      <c r="H29" s="178"/>
      <c r="I29" s="179">
        <f t="shared" si="1"/>
        <v>0</v>
      </c>
      <c r="J29" s="178"/>
      <c r="K29" s="179">
        <f t="shared" si="2"/>
        <v>0</v>
      </c>
      <c r="L29" s="179">
        <v>21</v>
      </c>
      <c r="M29" s="179">
        <f t="shared" si="3"/>
        <v>0</v>
      </c>
      <c r="N29" s="177">
        <v>0</v>
      </c>
      <c r="O29" s="177">
        <f t="shared" si="4"/>
        <v>0</v>
      </c>
      <c r="P29" s="177">
        <v>0</v>
      </c>
      <c r="Q29" s="177">
        <f t="shared" si="5"/>
        <v>0</v>
      </c>
      <c r="R29" s="179"/>
      <c r="S29" s="179" t="s">
        <v>135</v>
      </c>
      <c r="T29" s="180" t="s">
        <v>101</v>
      </c>
      <c r="U29" s="158">
        <v>0</v>
      </c>
      <c r="V29" s="158">
        <f t="shared" si="6"/>
        <v>0</v>
      </c>
      <c r="W29" s="158"/>
      <c r="X29" s="158" t="s">
        <v>102</v>
      </c>
      <c r="Y29" s="158" t="s">
        <v>103</v>
      </c>
      <c r="Z29" s="151"/>
      <c r="AA29" s="151"/>
      <c r="AB29" s="151"/>
      <c r="AC29" s="151"/>
      <c r="AD29" s="151"/>
      <c r="AE29" s="151"/>
      <c r="AF29" s="151"/>
      <c r="AG29" s="151" t="s">
        <v>136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4">
        <v>22</v>
      </c>
      <c r="B30" s="175" t="s">
        <v>149</v>
      </c>
      <c r="C30" s="182" t="s">
        <v>150</v>
      </c>
      <c r="D30" s="176" t="s">
        <v>100</v>
      </c>
      <c r="E30" s="177">
        <v>1</v>
      </c>
      <c r="F30" s="178"/>
      <c r="G30" s="179">
        <f t="shared" si="0"/>
        <v>0</v>
      </c>
      <c r="H30" s="178"/>
      <c r="I30" s="179">
        <f t="shared" si="1"/>
        <v>0</v>
      </c>
      <c r="J30" s="178"/>
      <c r="K30" s="179">
        <f t="shared" si="2"/>
        <v>0</v>
      </c>
      <c r="L30" s="179">
        <v>21</v>
      </c>
      <c r="M30" s="179">
        <f t="shared" si="3"/>
        <v>0</v>
      </c>
      <c r="N30" s="177">
        <v>0</v>
      </c>
      <c r="O30" s="177">
        <f t="shared" si="4"/>
        <v>0</v>
      </c>
      <c r="P30" s="177">
        <v>0</v>
      </c>
      <c r="Q30" s="177">
        <f t="shared" si="5"/>
        <v>0</v>
      </c>
      <c r="R30" s="179"/>
      <c r="S30" s="179" t="s">
        <v>135</v>
      </c>
      <c r="T30" s="180" t="s">
        <v>101</v>
      </c>
      <c r="U30" s="158">
        <v>0</v>
      </c>
      <c r="V30" s="158">
        <f t="shared" si="6"/>
        <v>0</v>
      </c>
      <c r="W30" s="158"/>
      <c r="X30" s="158" t="s">
        <v>102</v>
      </c>
      <c r="Y30" s="158" t="s">
        <v>103</v>
      </c>
      <c r="Z30" s="151"/>
      <c r="AA30" s="151"/>
      <c r="AB30" s="151"/>
      <c r="AC30" s="151"/>
      <c r="AD30" s="151"/>
      <c r="AE30" s="151"/>
      <c r="AF30" s="151"/>
      <c r="AG30" s="151" t="s">
        <v>136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23</v>
      </c>
      <c r="B31" s="175" t="s">
        <v>151</v>
      </c>
      <c r="C31" s="182" t="s">
        <v>152</v>
      </c>
      <c r="D31" s="176" t="s">
        <v>132</v>
      </c>
      <c r="E31" s="177">
        <v>1</v>
      </c>
      <c r="F31" s="178"/>
      <c r="G31" s="179">
        <f t="shared" si="0"/>
        <v>0</v>
      </c>
      <c r="H31" s="178"/>
      <c r="I31" s="179">
        <f t="shared" si="1"/>
        <v>0</v>
      </c>
      <c r="J31" s="178"/>
      <c r="K31" s="179">
        <f t="shared" si="2"/>
        <v>0</v>
      </c>
      <c r="L31" s="179">
        <v>21</v>
      </c>
      <c r="M31" s="179">
        <f t="shared" si="3"/>
        <v>0</v>
      </c>
      <c r="N31" s="177">
        <v>0</v>
      </c>
      <c r="O31" s="177">
        <f t="shared" si="4"/>
        <v>0</v>
      </c>
      <c r="P31" s="177">
        <v>0</v>
      </c>
      <c r="Q31" s="177">
        <f t="shared" si="5"/>
        <v>0</v>
      </c>
      <c r="R31" s="179"/>
      <c r="S31" s="179" t="s">
        <v>135</v>
      </c>
      <c r="T31" s="180" t="s">
        <v>101</v>
      </c>
      <c r="U31" s="158">
        <v>0</v>
      </c>
      <c r="V31" s="158">
        <f t="shared" si="6"/>
        <v>0</v>
      </c>
      <c r="W31" s="158"/>
      <c r="X31" s="158" t="s">
        <v>102</v>
      </c>
      <c r="Y31" s="158" t="s">
        <v>103</v>
      </c>
      <c r="Z31" s="151"/>
      <c r="AA31" s="151"/>
      <c r="AB31" s="151"/>
      <c r="AC31" s="151"/>
      <c r="AD31" s="151"/>
      <c r="AE31" s="151"/>
      <c r="AF31" s="151"/>
      <c r="AG31" s="151" t="s">
        <v>136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4">
        <v>24</v>
      </c>
      <c r="B32" s="175" t="s">
        <v>153</v>
      </c>
      <c r="C32" s="182" t="s">
        <v>154</v>
      </c>
      <c r="D32" s="176" t="s">
        <v>100</v>
      </c>
      <c r="E32" s="177">
        <v>1</v>
      </c>
      <c r="F32" s="178"/>
      <c r="G32" s="179">
        <f t="shared" si="0"/>
        <v>0</v>
      </c>
      <c r="H32" s="178"/>
      <c r="I32" s="179">
        <f t="shared" si="1"/>
        <v>0</v>
      </c>
      <c r="J32" s="178"/>
      <c r="K32" s="179">
        <f t="shared" si="2"/>
        <v>0</v>
      </c>
      <c r="L32" s="179">
        <v>21</v>
      </c>
      <c r="M32" s="179">
        <f t="shared" si="3"/>
        <v>0</v>
      </c>
      <c r="N32" s="177">
        <v>0</v>
      </c>
      <c r="O32" s="177">
        <f t="shared" si="4"/>
        <v>0</v>
      </c>
      <c r="P32" s="177">
        <v>0</v>
      </c>
      <c r="Q32" s="177">
        <f t="shared" si="5"/>
        <v>0</v>
      </c>
      <c r="R32" s="179"/>
      <c r="S32" s="179" t="s">
        <v>135</v>
      </c>
      <c r="T32" s="180" t="s">
        <v>101</v>
      </c>
      <c r="U32" s="158">
        <v>0</v>
      </c>
      <c r="V32" s="158">
        <f t="shared" si="6"/>
        <v>0</v>
      </c>
      <c r="W32" s="158"/>
      <c r="X32" s="158" t="s">
        <v>102</v>
      </c>
      <c r="Y32" s="158" t="s">
        <v>103</v>
      </c>
      <c r="Z32" s="151"/>
      <c r="AA32" s="151"/>
      <c r="AB32" s="151"/>
      <c r="AC32" s="151"/>
      <c r="AD32" s="151"/>
      <c r="AE32" s="151"/>
      <c r="AF32" s="151"/>
      <c r="AG32" s="151" t="s">
        <v>136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4">
        <v>25</v>
      </c>
      <c r="B33" s="175" t="s">
        <v>155</v>
      </c>
      <c r="C33" s="182" t="s">
        <v>156</v>
      </c>
      <c r="D33" s="176" t="s">
        <v>100</v>
      </c>
      <c r="E33" s="177">
        <v>1</v>
      </c>
      <c r="F33" s="178"/>
      <c r="G33" s="179">
        <f t="shared" si="0"/>
        <v>0</v>
      </c>
      <c r="H33" s="178"/>
      <c r="I33" s="179">
        <f t="shared" si="1"/>
        <v>0</v>
      </c>
      <c r="J33" s="178"/>
      <c r="K33" s="179">
        <f t="shared" si="2"/>
        <v>0</v>
      </c>
      <c r="L33" s="179">
        <v>21</v>
      </c>
      <c r="M33" s="179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9"/>
      <c r="S33" s="179" t="s">
        <v>135</v>
      </c>
      <c r="T33" s="180" t="s">
        <v>101</v>
      </c>
      <c r="U33" s="158">
        <v>0</v>
      </c>
      <c r="V33" s="158">
        <f t="shared" si="6"/>
        <v>0</v>
      </c>
      <c r="W33" s="158"/>
      <c r="X33" s="158" t="s">
        <v>102</v>
      </c>
      <c r="Y33" s="158" t="s">
        <v>103</v>
      </c>
      <c r="Z33" s="151"/>
      <c r="AA33" s="151"/>
      <c r="AB33" s="151"/>
      <c r="AC33" s="151"/>
      <c r="AD33" s="151"/>
      <c r="AE33" s="151"/>
      <c r="AF33" s="151"/>
      <c r="AG33" s="151" t="s">
        <v>136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4">
        <v>26</v>
      </c>
      <c r="B34" s="175" t="s">
        <v>157</v>
      </c>
      <c r="C34" s="182" t="s">
        <v>158</v>
      </c>
      <c r="D34" s="176" t="s">
        <v>100</v>
      </c>
      <c r="E34" s="177">
        <v>1</v>
      </c>
      <c r="F34" s="178"/>
      <c r="G34" s="179">
        <f t="shared" si="0"/>
        <v>0</v>
      </c>
      <c r="H34" s="178"/>
      <c r="I34" s="179">
        <f t="shared" si="1"/>
        <v>0</v>
      </c>
      <c r="J34" s="178"/>
      <c r="K34" s="179">
        <f t="shared" si="2"/>
        <v>0</v>
      </c>
      <c r="L34" s="179">
        <v>21</v>
      </c>
      <c r="M34" s="179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9"/>
      <c r="S34" s="179" t="s">
        <v>135</v>
      </c>
      <c r="T34" s="180" t="s">
        <v>101</v>
      </c>
      <c r="U34" s="158">
        <v>0</v>
      </c>
      <c r="V34" s="158">
        <f t="shared" si="6"/>
        <v>0</v>
      </c>
      <c r="W34" s="158"/>
      <c r="X34" s="158" t="s">
        <v>102</v>
      </c>
      <c r="Y34" s="158" t="s">
        <v>103</v>
      </c>
      <c r="Z34" s="151"/>
      <c r="AA34" s="151"/>
      <c r="AB34" s="151"/>
      <c r="AC34" s="151"/>
      <c r="AD34" s="151"/>
      <c r="AE34" s="151"/>
      <c r="AF34" s="151"/>
      <c r="AG34" s="151" t="s">
        <v>136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4">
        <v>27</v>
      </c>
      <c r="B35" s="175" t="s">
        <v>159</v>
      </c>
      <c r="C35" s="182" t="s">
        <v>160</v>
      </c>
      <c r="D35" s="176" t="s">
        <v>100</v>
      </c>
      <c r="E35" s="177">
        <v>3</v>
      </c>
      <c r="F35" s="178"/>
      <c r="G35" s="179">
        <f t="shared" si="0"/>
        <v>0</v>
      </c>
      <c r="H35" s="178"/>
      <c r="I35" s="179">
        <f t="shared" si="1"/>
        <v>0</v>
      </c>
      <c r="J35" s="178"/>
      <c r="K35" s="179">
        <f t="shared" si="2"/>
        <v>0</v>
      </c>
      <c r="L35" s="179">
        <v>21</v>
      </c>
      <c r="M35" s="179">
        <f t="shared" si="3"/>
        <v>0</v>
      </c>
      <c r="N35" s="177">
        <v>0</v>
      </c>
      <c r="O35" s="177">
        <f t="shared" si="4"/>
        <v>0</v>
      </c>
      <c r="P35" s="177">
        <v>0</v>
      </c>
      <c r="Q35" s="177">
        <f t="shared" si="5"/>
        <v>0</v>
      </c>
      <c r="R35" s="179"/>
      <c r="S35" s="179" t="s">
        <v>135</v>
      </c>
      <c r="T35" s="180" t="s">
        <v>101</v>
      </c>
      <c r="U35" s="158">
        <v>0</v>
      </c>
      <c r="V35" s="158">
        <f t="shared" si="6"/>
        <v>0</v>
      </c>
      <c r="W35" s="158"/>
      <c r="X35" s="158" t="s">
        <v>102</v>
      </c>
      <c r="Y35" s="158" t="s">
        <v>103</v>
      </c>
      <c r="Z35" s="151"/>
      <c r="AA35" s="151"/>
      <c r="AB35" s="151"/>
      <c r="AC35" s="151"/>
      <c r="AD35" s="151"/>
      <c r="AE35" s="151"/>
      <c r="AF35" s="151"/>
      <c r="AG35" s="151" t="s">
        <v>136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0" t="s">
        <v>96</v>
      </c>
      <c r="B36" s="161" t="s">
        <v>65</v>
      </c>
      <c r="C36" s="181" t="s">
        <v>66</v>
      </c>
      <c r="D36" s="162"/>
      <c r="E36" s="163"/>
      <c r="F36" s="164"/>
      <c r="G36" s="164">
        <f>SUMIF(AG37:AG45,"&lt;&gt;NOR",G37:G45)</f>
        <v>0</v>
      </c>
      <c r="H36" s="164"/>
      <c r="I36" s="164">
        <f>SUM(I37:I45)</f>
        <v>0</v>
      </c>
      <c r="J36" s="164"/>
      <c r="K36" s="164">
        <f>SUM(K37:K45)</f>
        <v>0</v>
      </c>
      <c r="L36" s="164"/>
      <c r="M36" s="164">
        <f>SUM(M37:M45)</f>
        <v>0</v>
      </c>
      <c r="N36" s="163"/>
      <c r="O36" s="163">
        <f>SUM(O37:O45)</f>
        <v>0</v>
      </c>
      <c r="P36" s="163"/>
      <c r="Q36" s="163">
        <f>SUM(Q37:Q45)</f>
        <v>0</v>
      </c>
      <c r="R36" s="164"/>
      <c r="S36" s="164"/>
      <c r="T36" s="165"/>
      <c r="U36" s="159"/>
      <c r="V36" s="159">
        <f>SUM(V37:V45)</f>
        <v>0</v>
      </c>
      <c r="W36" s="159"/>
      <c r="X36" s="159"/>
      <c r="Y36" s="159"/>
      <c r="AG36" t="s">
        <v>97</v>
      </c>
    </row>
    <row r="37" spans="1:60" outlineLevel="1" x14ac:dyDescent="0.2">
      <c r="A37" s="174">
        <v>28</v>
      </c>
      <c r="B37" s="175" t="s">
        <v>161</v>
      </c>
      <c r="C37" s="182" t="s">
        <v>162</v>
      </c>
      <c r="D37" s="176" t="s">
        <v>163</v>
      </c>
      <c r="E37" s="177">
        <v>5</v>
      </c>
      <c r="F37" s="178"/>
      <c r="G37" s="179">
        <f t="shared" ref="G37:G45" si="7">ROUND(E37*F37,2)</f>
        <v>0</v>
      </c>
      <c r="H37" s="178"/>
      <c r="I37" s="179">
        <f t="shared" ref="I37:I45" si="8">ROUND(E37*H37,2)</f>
        <v>0</v>
      </c>
      <c r="J37" s="178"/>
      <c r="K37" s="179">
        <f t="shared" ref="K37:K45" si="9">ROUND(E37*J37,2)</f>
        <v>0</v>
      </c>
      <c r="L37" s="179">
        <v>21</v>
      </c>
      <c r="M37" s="179">
        <f t="shared" ref="M37:M45" si="10">G37*(1+L37/100)</f>
        <v>0</v>
      </c>
      <c r="N37" s="177">
        <v>0</v>
      </c>
      <c r="O37" s="177">
        <f t="shared" ref="O37:O45" si="11">ROUND(E37*N37,2)</f>
        <v>0</v>
      </c>
      <c r="P37" s="177">
        <v>0</v>
      </c>
      <c r="Q37" s="177">
        <f t="shared" ref="Q37:Q45" si="12">ROUND(E37*P37,2)</f>
        <v>0</v>
      </c>
      <c r="R37" s="179"/>
      <c r="S37" s="179" t="s">
        <v>135</v>
      </c>
      <c r="T37" s="180" t="s">
        <v>101</v>
      </c>
      <c r="U37" s="158">
        <v>0</v>
      </c>
      <c r="V37" s="158">
        <f t="shared" ref="V37:V45" si="13">ROUND(E37*U37,2)</f>
        <v>0</v>
      </c>
      <c r="W37" s="158"/>
      <c r="X37" s="158" t="s">
        <v>102</v>
      </c>
      <c r="Y37" s="158" t="s">
        <v>103</v>
      </c>
      <c r="Z37" s="151"/>
      <c r="AA37" s="151"/>
      <c r="AB37" s="151"/>
      <c r="AC37" s="151"/>
      <c r="AD37" s="151"/>
      <c r="AE37" s="151"/>
      <c r="AF37" s="151"/>
      <c r="AG37" s="151" t="s">
        <v>136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4">
        <v>29</v>
      </c>
      <c r="B38" s="175" t="s">
        <v>164</v>
      </c>
      <c r="C38" s="182" t="s">
        <v>165</v>
      </c>
      <c r="D38" s="176" t="s">
        <v>163</v>
      </c>
      <c r="E38" s="177">
        <v>42</v>
      </c>
      <c r="F38" s="178"/>
      <c r="G38" s="179">
        <f t="shared" si="7"/>
        <v>0</v>
      </c>
      <c r="H38" s="178"/>
      <c r="I38" s="179">
        <f t="shared" si="8"/>
        <v>0</v>
      </c>
      <c r="J38" s="178"/>
      <c r="K38" s="179">
        <f t="shared" si="9"/>
        <v>0</v>
      </c>
      <c r="L38" s="179">
        <v>21</v>
      </c>
      <c r="M38" s="179">
        <f t="shared" si="10"/>
        <v>0</v>
      </c>
      <c r="N38" s="177">
        <v>0</v>
      </c>
      <c r="O38" s="177">
        <f t="shared" si="11"/>
        <v>0</v>
      </c>
      <c r="P38" s="177">
        <v>0</v>
      </c>
      <c r="Q38" s="177">
        <f t="shared" si="12"/>
        <v>0</v>
      </c>
      <c r="R38" s="179"/>
      <c r="S38" s="179" t="s">
        <v>135</v>
      </c>
      <c r="T38" s="180" t="s">
        <v>101</v>
      </c>
      <c r="U38" s="158">
        <v>0</v>
      </c>
      <c r="V38" s="158">
        <f t="shared" si="13"/>
        <v>0</v>
      </c>
      <c r="W38" s="158"/>
      <c r="X38" s="158" t="s">
        <v>102</v>
      </c>
      <c r="Y38" s="158" t="s">
        <v>103</v>
      </c>
      <c r="Z38" s="151"/>
      <c r="AA38" s="151"/>
      <c r="AB38" s="151"/>
      <c r="AC38" s="151"/>
      <c r="AD38" s="151"/>
      <c r="AE38" s="151"/>
      <c r="AF38" s="151"/>
      <c r="AG38" s="151" t="s">
        <v>136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4">
        <v>30</v>
      </c>
      <c r="B39" s="175" t="s">
        <v>166</v>
      </c>
      <c r="C39" s="182" t="s">
        <v>181</v>
      </c>
      <c r="D39" s="176" t="s">
        <v>163</v>
      </c>
      <c r="E39" s="177">
        <v>4</v>
      </c>
      <c r="F39" s="178"/>
      <c r="G39" s="179">
        <f t="shared" si="7"/>
        <v>0</v>
      </c>
      <c r="H39" s="178"/>
      <c r="I39" s="179">
        <f t="shared" si="8"/>
        <v>0</v>
      </c>
      <c r="J39" s="178"/>
      <c r="K39" s="179">
        <f t="shared" si="9"/>
        <v>0</v>
      </c>
      <c r="L39" s="179">
        <v>21</v>
      </c>
      <c r="M39" s="179">
        <f t="shared" si="10"/>
        <v>0</v>
      </c>
      <c r="N39" s="177">
        <v>0</v>
      </c>
      <c r="O39" s="177">
        <f t="shared" si="11"/>
        <v>0</v>
      </c>
      <c r="P39" s="177">
        <v>0</v>
      </c>
      <c r="Q39" s="177">
        <f t="shared" si="12"/>
        <v>0</v>
      </c>
      <c r="R39" s="179"/>
      <c r="S39" s="179" t="s">
        <v>135</v>
      </c>
      <c r="T39" s="180" t="s">
        <v>101</v>
      </c>
      <c r="U39" s="158">
        <v>0</v>
      </c>
      <c r="V39" s="158">
        <f t="shared" si="13"/>
        <v>0</v>
      </c>
      <c r="W39" s="158"/>
      <c r="X39" s="158" t="s">
        <v>102</v>
      </c>
      <c r="Y39" s="158" t="s">
        <v>103</v>
      </c>
      <c r="Z39" s="151"/>
      <c r="AA39" s="151"/>
      <c r="AB39" s="151"/>
      <c r="AC39" s="151"/>
      <c r="AD39" s="151"/>
      <c r="AE39" s="151"/>
      <c r="AF39" s="151"/>
      <c r="AG39" s="151" t="s">
        <v>136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4">
        <v>31</v>
      </c>
      <c r="B40" s="175" t="s">
        <v>167</v>
      </c>
      <c r="C40" s="182" t="s">
        <v>168</v>
      </c>
      <c r="D40" s="176" t="s">
        <v>163</v>
      </c>
      <c r="E40" s="177">
        <v>2</v>
      </c>
      <c r="F40" s="178"/>
      <c r="G40" s="179">
        <f t="shared" si="7"/>
        <v>0</v>
      </c>
      <c r="H40" s="178"/>
      <c r="I40" s="179">
        <f t="shared" si="8"/>
        <v>0</v>
      </c>
      <c r="J40" s="178"/>
      <c r="K40" s="179">
        <f t="shared" si="9"/>
        <v>0</v>
      </c>
      <c r="L40" s="179">
        <v>21</v>
      </c>
      <c r="M40" s="179">
        <f t="shared" si="10"/>
        <v>0</v>
      </c>
      <c r="N40" s="177">
        <v>0</v>
      </c>
      <c r="O40" s="177">
        <f t="shared" si="11"/>
        <v>0</v>
      </c>
      <c r="P40" s="177">
        <v>0</v>
      </c>
      <c r="Q40" s="177">
        <f t="shared" si="12"/>
        <v>0</v>
      </c>
      <c r="R40" s="179"/>
      <c r="S40" s="179" t="s">
        <v>135</v>
      </c>
      <c r="T40" s="180" t="s">
        <v>101</v>
      </c>
      <c r="U40" s="158">
        <v>0</v>
      </c>
      <c r="V40" s="158">
        <f t="shared" si="13"/>
        <v>0</v>
      </c>
      <c r="W40" s="158"/>
      <c r="X40" s="158" t="s">
        <v>102</v>
      </c>
      <c r="Y40" s="158" t="s">
        <v>103</v>
      </c>
      <c r="Z40" s="151"/>
      <c r="AA40" s="151"/>
      <c r="AB40" s="151"/>
      <c r="AC40" s="151"/>
      <c r="AD40" s="151"/>
      <c r="AE40" s="151"/>
      <c r="AF40" s="151"/>
      <c r="AG40" s="151" t="s">
        <v>136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4">
        <v>32</v>
      </c>
      <c r="B41" s="175" t="s">
        <v>169</v>
      </c>
      <c r="C41" s="182" t="s">
        <v>170</v>
      </c>
      <c r="D41" s="176" t="s">
        <v>163</v>
      </c>
      <c r="E41" s="177">
        <v>1</v>
      </c>
      <c r="F41" s="178"/>
      <c r="G41" s="179">
        <f t="shared" si="7"/>
        <v>0</v>
      </c>
      <c r="H41" s="178"/>
      <c r="I41" s="179">
        <f t="shared" si="8"/>
        <v>0</v>
      </c>
      <c r="J41" s="178"/>
      <c r="K41" s="179">
        <f t="shared" si="9"/>
        <v>0</v>
      </c>
      <c r="L41" s="179">
        <v>21</v>
      </c>
      <c r="M41" s="179">
        <f t="shared" si="10"/>
        <v>0</v>
      </c>
      <c r="N41" s="177">
        <v>0</v>
      </c>
      <c r="O41" s="177">
        <f t="shared" si="11"/>
        <v>0</v>
      </c>
      <c r="P41" s="177">
        <v>0</v>
      </c>
      <c r="Q41" s="177">
        <f t="shared" si="12"/>
        <v>0</v>
      </c>
      <c r="R41" s="179"/>
      <c r="S41" s="179" t="s">
        <v>135</v>
      </c>
      <c r="T41" s="180" t="s">
        <v>101</v>
      </c>
      <c r="U41" s="158">
        <v>0</v>
      </c>
      <c r="V41" s="158">
        <f t="shared" si="13"/>
        <v>0</v>
      </c>
      <c r="W41" s="158"/>
      <c r="X41" s="158" t="s">
        <v>102</v>
      </c>
      <c r="Y41" s="158" t="s">
        <v>103</v>
      </c>
      <c r="Z41" s="151"/>
      <c r="AA41" s="151"/>
      <c r="AB41" s="151"/>
      <c r="AC41" s="151"/>
      <c r="AD41" s="151"/>
      <c r="AE41" s="151"/>
      <c r="AF41" s="151"/>
      <c r="AG41" s="151" t="s">
        <v>136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4">
        <v>33</v>
      </c>
      <c r="B42" s="175" t="s">
        <v>171</v>
      </c>
      <c r="C42" s="182" t="s">
        <v>172</v>
      </c>
      <c r="D42" s="176" t="s">
        <v>163</v>
      </c>
      <c r="E42" s="177">
        <v>2</v>
      </c>
      <c r="F42" s="178"/>
      <c r="G42" s="179">
        <f t="shared" si="7"/>
        <v>0</v>
      </c>
      <c r="H42" s="178"/>
      <c r="I42" s="179">
        <f t="shared" si="8"/>
        <v>0</v>
      </c>
      <c r="J42" s="178"/>
      <c r="K42" s="179">
        <f t="shared" si="9"/>
        <v>0</v>
      </c>
      <c r="L42" s="179">
        <v>21</v>
      </c>
      <c r="M42" s="179">
        <f t="shared" si="10"/>
        <v>0</v>
      </c>
      <c r="N42" s="177">
        <v>0</v>
      </c>
      <c r="O42" s="177">
        <f t="shared" si="11"/>
        <v>0</v>
      </c>
      <c r="P42" s="177">
        <v>0</v>
      </c>
      <c r="Q42" s="177">
        <f t="shared" si="12"/>
        <v>0</v>
      </c>
      <c r="R42" s="179"/>
      <c r="S42" s="179" t="s">
        <v>135</v>
      </c>
      <c r="T42" s="180" t="s">
        <v>101</v>
      </c>
      <c r="U42" s="158">
        <v>0</v>
      </c>
      <c r="V42" s="158">
        <f t="shared" si="13"/>
        <v>0</v>
      </c>
      <c r="W42" s="158"/>
      <c r="X42" s="158" t="s">
        <v>102</v>
      </c>
      <c r="Y42" s="158" t="s">
        <v>103</v>
      </c>
      <c r="Z42" s="151"/>
      <c r="AA42" s="151"/>
      <c r="AB42" s="151"/>
      <c r="AC42" s="151"/>
      <c r="AD42" s="151"/>
      <c r="AE42" s="151"/>
      <c r="AF42" s="151"/>
      <c r="AG42" s="151" t="s">
        <v>136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4">
        <v>34</v>
      </c>
      <c r="B43" s="175" t="s">
        <v>173</v>
      </c>
      <c r="C43" s="182" t="s">
        <v>174</v>
      </c>
      <c r="D43" s="176" t="s">
        <v>163</v>
      </c>
      <c r="E43" s="177">
        <v>2</v>
      </c>
      <c r="F43" s="178"/>
      <c r="G43" s="179">
        <f t="shared" si="7"/>
        <v>0</v>
      </c>
      <c r="H43" s="178"/>
      <c r="I43" s="179">
        <f t="shared" si="8"/>
        <v>0</v>
      </c>
      <c r="J43" s="178"/>
      <c r="K43" s="179">
        <f t="shared" si="9"/>
        <v>0</v>
      </c>
      <c r="L43" s="179">
        <v>21</v>
      </c>
      <c r="M43" s="179">
        <f t="shared" si="10"/>
        <v>0</v>
      </c>
      <c r="N43" s="177">
        <v>0</v>
      </c>
      <c r="O43" s="177">
        <f t="shared" si="11"/>
        <v>0</v>
      </c>
      <c r="P43" s="177">
        <v>0</v>
      </c>
      <c r="Q43" s="177">
        <f t="shared" si="12"/>
        <v>0</v>
      </c>
      <c r="R43" s="179"/>
      <c r="S43" s="179" t="s">
        <v>135</v>
      </c>
      <c r="T43" s="180" t="s">
        <v>101</v>
      </c>
      <c r="U43" s="158">
        <v>0</v>
      </c>
      <c r="V43" s="158">
        <f t="shared" si="13"/>
        <v>0</v>
      </c>
      <c r="W43" s="158"/>
      <c r="X43" s="158" t="s">
        <v>102</v>
      </c>
      <c r="Y43" s="158" t="s">
        <v>103</v>
      </c>
      <c r="Z43" s="151"/>
      <c r="AA43" s="151"/>
      <c r="AB43" s="151"/>
      <c r="AC43" s="151"/>
      <c r="AD43" s="151"/>
      <c r="AE43" s="151"/>
      <c r="AF43" s="151"/>
      <c r="AG43" s="151" t="s">
        <v>136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4">
        <v>35</v>
      </c>
      <c r="B44" s="175" t="s">
        <v>175</v>
      </c>
      <c r="C44" s="182" t="s">
        <v>176</v>
      </c>
      <c r="D44" s="176" t="s">
        <v>132</v>
      </c>
      <c r="E44" s="177">
        <v>1</v>
      </c>
      <c r="F44" s="178"/>
      <c r="G44" s="179">
        <f t="shared" si="7"/>
        <v>0</v>
      </c>
      <c r="H44" s="178"/>
      <c r="I44" s="179">
        <f t="shared" si="8"/>
        <v>0</v>
      </c>
      <c r="J44" s="178"/>
      <c r="K44" s="179">
        <f t="shared" si="9"/>
        <v>0</v>
      </c>
      <c r="L44" s="179">
        <v>21</v>
      </c>
      <c r="M44" s="179">
        <f t="shared" si="10"/>
        <v>0</v>
      </c>
      <c r="N44" s="177">
        <v>0</v>
      </c>
      <c r="O44" s="177">
        <f t="shared" si="11"/>
        <v>0</v>
      </c>
      <c r="P44" s="177">
        <v>0</v>
      </c>
      <c r="Q44" s="177">
        <f t="shared" si="12"/>
        <v>0</v>
      </c>
      <c r="R44" s="179"/>
      <c r="S44" s="179" t="s">
        <v>135</v>
      </c>
      <c r="T44" s="180" t="s">
        <v>101</v>
      </c>
      <c r="U44" s="158">
        <v>0</v>
      </c>
      <c r="V44" s="158">
        <f t="shared" si="13"/>
        <v>0</v>
      </c>
      <c r="W44" s="158"/>
      <c r="X44" s="158" t="s">
        <v>102</v>
      </c>
      <c r="Y44" s="158" t="s">
        <v>103</v>
      </c>
      <c r="Z44" s="151"/>
      <c r="AA44" s="151"/>
      <c r="AB44" s="151"/>
      <c r="AC44" s="151"/>
      <c r="AD44" s="151"/>
      <c r="AE44" s="151"/>
      <c r="AF44" s="151"/>
      <c r="AG44" s="151" t="s">
        <v>136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67">
        <v>36</v>
      </c>
      <c r="B45" s="168" t="s">
        <v>177</v>
      </c>
      <c r="C45" s="183" t="s">
        <v>178</v>
      </c>
      <c r="D45" s="169" t="s">
        <v>132</v>
      </c>
      <c r="E45" s="170">
        <v>1</v>
      </c>
      <c r="F45" s="171"/>
      <c r="G45" s="172">
        <f t="shared" si="7"/>
        <v>0</v>
      </c>
      <c r="H45" s="171"/>
      <c r="I45" s="172">
        <f t="shared" si="8"/>
        <v>0</v>
      </c>
      <c r="J45" s="171"/>
      <c r="K45" s="172">
        <f t="shared" si="9"/>
        <v>0</v>
      </c>
      <c r="L45" s="172">
        <v>21</v>
      </c>
      <c r="M45" s="172">
        <f t="shared" si="10"/>
        <v>0</v>
      </c>
      <c r="N45" s="170">
        <v>0</v>
      </c>
      <c r="O45" s="170">
        <f t="shared" si="11"/>
        <v>0</v>
      </c>
      <c r="P45" s="170">
        <v>0</v>
      </c>
      <c r="Q45" s="170">
        <f t="shared" si="12"/>
        <v>0</v>
      </c>
      <c r="R45" s="172"/>
      <c r="S45" s="172" t="s">
        <v>135</v>
      </c>
      <c r="T45" s="173" t="s">
        <v>101</v>
      </c>
      <c r="U45" s="158">
        <v>0</v>
      </c>
      <c r="V45" s="158">
        <f t="shared" si="13"/>
        <v>0</v>
      </c>
      <c r="W45" s="158"/>
      <c r="X45" s="158" t="s">
        <v>102</v>
      </c>
      <c r="Y45" s="158" t="s">
        <v>103</v>
      </c>
      <c r="Z45" s="151"/>
      <c r="AA45" s="151"/>
      <c r="AB45" s="151"/>
      <c r="AC45" s="151"/>
      <c r="AD45" s="151"/>
      <c r="AE45" s="151"/>
      <c r="AF45" s="151"/>
      <c r="AG45" s="151" t="s">
        <v>136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3"/>
      <c r="B46" s="4"/>
      <c r="C46" s="184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v>15</v>
      </c>
      <c r="AF46">
        <v>21</v>
      </c>
      <c r="AG46" t="s">
        <v>82</v>
      </c>
    </row>
    <row r="47" spans="1:60" x14ac:dyDescent="0.2">
      <c r="A47" s="154"/>
      <c r="B47" s="155" t="s">
        <v>29</v>
      </c>
      <c r="C47" s="185"/>
      <c r="D47" s="156"/>
      <c r="E47" s="157"/>
      <c r="F47" s="157"/>
      <c r="G47" s="166">
        <f>G8+G36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f>SUMIF(L7:L45,AE46,G7:G45)</f>
        <v>0</v>
      </c>
      <c r="AF47">
        <f>SUMIF(L7:L45,AF46,G7:G45)</f>
        <v>0</v>
      </c>
      <c r="AG47" t="s">
        <v>179</v>
      </c>
    </row>
    <row r="48" spans="1:60" x14ac:dyDescent="0.2">
      <c r="C48" s="186"/>
      <c r="D48" s="10"/>
      <c r="AG48" t="s">
        <v>180</v>
      </c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APweutXV094FvqBPQ/jQElWELxHZ2XehLaN7xTA+ECR2NklcyCGreevGQs7YyYgLwUlNbk/+Ae7zlemJXFk/w==" saltValue="hBxOqiG7PqeJuaA7RzahR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 D.1.12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 D.1.12 Pol'!Názvy_tisku</vt:lpstr>
      <vt:lpstr>oadresa</vt:lpstr>
      <vt:lpstr>Stavba!Objednatel</vt:lpstr>
      <vt:lpstr>Stavba!Objekt</vt:lpstr>
      <vt:lpstr>'D.1 D.1.12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Juračáková</dc:creator>
  <cp:lastModifiedBy>Doležel Aleš</cp:lastModifiedBy>
  <cp:lastPrinted>2019-03-19T12:27:02Z</cp:lastPrinted>
  <dcterms:created xsi:type="dcterms:W3CDTF">2009-04-08T07:15:50Z</dcterms:created>
  <dcterms:modified xsi:type="dcterms:W3CDTF">2024-01-22T12:47:00Z</dcterms:modified>
</cp:coreProperties>
</file>